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 tabRatio="781"/>
  </bookViews>
  <sheets>
    <sheet name="ЕДИНОЕ ШТАТНОЕ РАСПИСАНИЕ" sheetId="14" r:id="rId1"/>
    <sheet name="Расчет  ШТ 08.03.01" sheetId="2" r:id="rId2"/>
    <sheet name="Расчет ШТ МОП " sheetId="13" r:id="rId3"/>
    <sheet name="Расчет ШТ ДОУ" sheetId="12" r:id="rId4"/>
    <sheet name="Расчет ШТ внебюджет" sheetId="15" r:id="rId5"/>
  </sheets>
  <definedNames>
    <definedName name="_xlnm._FilterDatabase" localSheetId="0" hidden="1">'ЕДИНОЕ ШТАТНОЕ РАСПИСАНИЕ'!$A$17:$Y$109</definedName>
    <definedName name="_xlnm._FilterDatabase" localSheetId="1" hidden="1">'Расчет  ШТ 08.03.01'!$A$17:$AB$109</definedName>
    <definedName name="_xlnm._FilterDatabase" localSheetId="4" hidden="1">'Расчет ШТ внебюджет'!$A$17:$Y$109</definedName>
    <definedName name="_xlnm._FilterDatabase" localSheetId="2" hidden="1">'Расчет ШТ МОП '!$A$17:$Y$109</definedName>
    <definedName name="_xlnm.Print_Area" localSheetId="4">'Расчет ШТ внебюджет'!$A$1:$AJ$130</definedName>
  </definedNames>
  <calcPr calcId="144525"/>
  <customWorkbookViews>
    <customWorkbookView name="Ольга - Личное представление" guid="{F9C1376B-7CB9-4B00-80B2-F9EF77BC3DE7}" mergeInterval="0" personalView="1" xWindow="1053" yWindow="80" windowWidth="893" windowHeight="989" activeSheetId="5"/>
    <customWorkbookView name="Татьяна Гомбоева - Личное представление" guid="{BFCF136C-89E0-47BD-917E-DC8EDE23408F}" mergeInterval="0" personalView="1" maximized="1" xWindow="-4" yWindow="-4" windowWidth="1374" windowHeight="732" activeSheetId="4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5" l="1"/>
  <c r="A9" i="12"/>
  <c r="A9" i="13"/>
  <c r="A9" i="2"/>
  <c r="D62" i="14"/>
  <c r="B62" i="14"/>
  <c r="B62" i="2"/>
  <c r="W126" i="13" l="1"/>
  <c r="W128" i="2"/>
  <c r="Z102" i="13"/>
  <c r="Z100" i="13"/>
  <c r="Z98" i="13"/>
  <c r="Z90" i="13"/>
  <c r="Z80" i="2"/>
  <c r="Z74" i="2"/>
  <c r="Z70" i="2"/>
  <c r="Z67" i="2"/>
  <c r="Z40" i="2"/>
  <c r="Z27" i="2"/>
  <c r="Z19" i="2"/>
  <c r="Z18" i="2"/>
  <c r="W123" i="14" l="1"/>
  <c r="H18" i="14" l="1"/>
  <c r="E40" i="2"/>
  <c r="R40" i="2" s="1"/>
  <c r="X122" i="2" l="1"/>
  <c r="X123" i="2"/>
  <c r="X117" i="2" s="1"/>
  <c r="W124" i="14" l="1"/>
  <c r="Z44" i="2"/>
  <c r="W112" i="2"/>
  <c r="W127" i="14" l="1"/>
  <c r="W128" i="14"/>
  <c r="W126" i="14"/>
  <c r="W129" i="14" s="1"/>
  <c r="W125" i="14"/>
  <c r="Y123" i="12"/>
  <c r="Y122" i="12"/>
  <c r="W126" i="12"/>
  <c r="H40" i="14"/>
  <c r="J40" i="14"/>
  <c r="M40" i="14"/>
  <c r="N40" i="14"/>
  <c r="O40" i="14"/>
  <c r="P40" i="14"/>
  <c r="F40" i="14"/>
  <c r="C40" i="14"/>
  <c r="E48" i="2"/>
  <c r="W112" i="12" l="1"/>
  <c r="L40" i="14"/>
  <c r="P19" i="14" l="1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18" i="14"/>
  <c r="P41" i="15"/>
  <c r="H19" i="14"/>
  <c r="D27" i="2"/>
  <c r="D21" i="2"/>
  <c r="D20" i="2"/>
  <c r="D22" i="2"/>
  <c r="D19" i="2"/>
  <c r="E18" i="2" l="1"/>
  <c r="G18" i="2" l="1"/>
  <c r="I18" i="2"/>
  <c r="O18" i="2"/>
  <c r="C17" i="15" l="1"/>
  <c r="D88" i="15"/>
  <c r="L88" i="15"/>
  <c r="M88" i="15"/>
  <c r="C88" i="15"/>
  <c r="D66" i="15"/>
  <c r="L66" i="15"/>
  <c r="M66" i="15"/>
  <c r="C66" i="15"/>
  <c r="D41" i="15"/>
  <c r="L41" i="15"/>
  <c r="M41" i="15"/>
  <c r="D17" i="15"/>
  <c r="L17" i="15"/>
  <c r="M17" i="15"/>
  <c r="D88" i="13"/>
  <c r="L88" i="13"/>
  <c r="M88" i="13"/>
  <c r="C88" i="13"/>
  <c r="D66" i="13"/>
  <c r="L66" i="13"/>
  <c r="M66" i="13"/>
  <c r="C66" i="13"/>
  <c r="D41" i="13"/>
  <c r="L41" i="13"/>
  <c r="M41" i="13"/>
  <c r="C41" i="13"/>
  <c r="D17" i="13"/>
  <c r="L17" i="13"/>
  <c r="M17" i="13"/>
  <c r="C17" i="13"/>
  <c r="D88" i="12"/>
  <c r="L88" i="12"/>
  <c r="M88" i="12"/>
  <c r="C88" i="12"/>
  <c r="D66" i="12"/>
  <c r="L66" i="12"/>
  <c r="M66" i="12"/>
  <c r="C66" i="12"/>
  <c r="D41" i="12"/>
  <c r="L41" i="12"/>
  <c r="M41" i="12"/>
  <c r="C41" i="12"/>
  <c r="D17" i="12"/>
  <c r="L17" i="12"/>
  <c r="M17" i="12"/>
  <c r="C17" i="12"/>
  <c r="D88" i="2"/>
  <c r="L88" i="2"/>
  <c r="M88" i="2"/>
  <c r="C88" i="2"/>
  <c r="D66" i="2"/>
  <c r="L66" i="2"/>
  <c r="M66" i="2"/>
  <c r="C66" i="2"/>
  <c r="Z66" i="2" s="1"/>
  <c r="D41" i="2"/>
  <c r="L41" i="2"/>
  <c r="M41" i="2"/>
  <c r="C41" i="2"/>
  <c r="D17" i="2"/>
  <c r="D109" i="2" s="1"/>
  <c r="L17" i="2"/>
  <c r="M17" i="2"/>
  <c r="M109" i="2" s="1"/>
  <c r="C17" i="2"/>
  <c r="D88" i="14"/>
  <c r="D66" i="14"/>
  <c r="D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N25" i="14"/>
  <c r="N26" i="14"/>
  <c r="C109" i="2" l="1"/>
  <c r="Z109" i="2" s="1"/>
  <c r="D109" i="13"/>
  <c r="D109" i="15"/>
  <c r="D109" i="12"/>
  <c r="W121" i="14"/>
  <c r="W118" i="14"/>
  <c r="L109" i="15" l="1"/>
  <c r="M109" i="15"/>
  <c r="N109" i="15"/>
  <c r="P109" i="15"/>
  <c r="L109" i="13"/>
  <c r="M109" i="13"/>
  <c r="N109" i="13"/>
  <c r="P109" i="13"/>
  <c r="C109" i="13"/>
  <c r="H109" i="12"/>
  <c r="I45" i="13"/>
  <c r="I43" i="13"/>
  <c r="I44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42" i="13"/>
  <c r="I41" i="13" l="1"/>
  <c r="P104" i="14" l="1"/>
  <c r="P105" i="14"/>
  <c r="P106" i="14"/>
  <c r="P107" i="14"/>
  <c r="P108" i="14"/>
  <c r="N104" i="14"/>
  <c r="N105" i="14"/>
  <c r="N106" i="14"/>
  <c r="N107" i="14"/>
  <c r="N108" i="14"/>
  <c r="M105" i="14"/>
  <c r="M106" i="14"/>
  <c r="M107" i="14"/>
  <c r="M108" i="14"/>
  <c r="L105" i="14"/>
  <c r="L106" i="14"/>
  <c r="L107" i="14"/>
  <c r="L108" i="14"/>
  <c r="J105" i="14"/>
  <c r="J106" i="14"/>
  <c r="J107" i="14"/>
  <c r="J108" i="14"/>
  <c r="F105" i="14"/>
  <c r="F106" i="14"/>
  <c r="F107" i="14"/>
  <c r="F108" i="14"/>
  <c r="C105" i="14"/>
  <c r="E105" i="14" s="1"/>
  <c r="C106" i="14"/>
  <c r="E106" i="14" s="1"/>
  <c r="C107" i="14"/>
  <c r="E107" i="14" s="1"/>
  <c r="C108" i="14"/>
  <c r="E108" i="14" s="1"/>
  <c r="E105" i="15"/>
  <c r="E106" i="15"/>
  <c r="E107" i="15"/>
  <c r="E108" i="15"/>
  <c r="E105" i="13"/>
  <c r="E106" i="13"/>
  <c r="E107" i="13"/>
  <c r="E108" i="13"/>
  <c r="E105" i="12"/>
  <c r="E106" i="12"/>
  <c r="E107" i="12"/>
  <c r="E108" i="12"/>
  <c r="E105" i="2"/>
  <c r="E106" i="2"/>
  <c r="E107" i="2"/>
  <c r="E108" i="2"/>
  <c r="C101" i="14"/>
  <c r="C102" i="14"/>
  <c r="C103" i="14"/>
  <c r="C104" i="14"/>
  <c r="I106" i="15" l="1"/>
  <c r="I105" i="15"/>
  <c r="I108" i="15"/>
  <c r="I107" i="15"/>
  <c r="I105" i="13"/>
  <c r="I108" i="13"/>
  <c r="I106" i="13"/>
  <c r="I107" i="13"/>
  <c r="I107" i="12"/>
  <c r="I106" i="12"/>
  <c r="I105" i="12"/>
  <c r="I108" i="12"/>
  <c r="G105" i="2"/>
  <c r="I105" i="2"/>
  <c r="I108" i="2"/>
  <c r="I107" i="2"/>
  <c r="I106" i="2"/>
  <c r="K105" i="2"/>
  <c r="O105" i="2"/>
  <c r="Q105" i="2"/>
  <c r="G107" i="15"/>
  <c r="K107" i="15"/>
  <c r="O107" i="15"/>
  <c r="Q107" i="15"/>
  <c r="G106" i="15"/>
  <c r="K106" i="15"/>
  <c r="O106" i="15"/>
  <c r="Q106" i="15"/>
  <c r="G105" i="15"/>
  <c r="K105" i="15"/>
  <c r="O105" i="15"/>
  <c r="Q105" i="15"/>
  <c r="G108" i="15"/>
  <c r="K108" i="15"/>
  <c r="O108" i="15"/>
  <c r="Q108" i="15"/>
  <c r="G105" i="13"/>
  <c r="K105" i="13"/>
  <c r="O105" i="13"/>
  <c r="Q105" i="13"/>
  <c r="G108" i="13"/>
  <c r="K108" i="13"/>
  <c r="O108" i="13"/>
  <c r="Q108" i="13"/>
  <c r="G107" i="13"/>
  <c r="K107" i="13"/>
  <c r="O107" i="13"/>
  <c r="Q107" i="13"/>
  <c r="G106" i="13"/>
  <c r="K106" i="13"/>
  <c r="O106" i="13"/>
  <c r="Q106" i="13"/>
  <c r="G106" i="12"/>
  <c r="K106" i="12"/>
  <c r="O106" i="12"/>
  <c r="Q106" i="12"/>
  <c r="G105" i="12"/>
  <c r="K105" i="12"/>
  <c r="O105" i="12"/>
  <c r="Q105" i="12"/>
  <c r="G108" i="12"/>
  <c r="K108" i="12"/>
  <c r="O108" i="12"/>
  <c r="Q108" i="12"/>
  <c r="G107" i="12"/>
  <c r="K107" i="12"/>
  <c r="O107" i="12"/>
  <c r="Q107" i="12"/>
  <c r="G105" i="14"/>
  <c r="G108" i="2"/>
  <c r="G107" i="2"/>
  <c r="K108" i="2"/>
  <c r="O108" i="2"/>
  <c r="Q108" i="2"/>
  <c r="G106" i="2"/>
  <c r="K107" i="2"/>
  <c r="O107" i="2"/>
  <c r="Q107" i="2"/>
  <c r="K106" i="2"/>
  <c r="O106" i="2"/>
  <c r="Q106" i="2"/>
  <c r="R108" i="13" l="1"/>
  <c r="V108" i="13" s="1"/>
  <c r="R106" i="15"/>
  <c r="T106" i="15" s="1"/>
  <c r="R108" i="15"/>
  <c r="T108" i="15" s="1"/>
  <c r="R105" i="15"/>
  <c r="T105" i="15" s="1"/>
  <c r="R107" i="15"/>
  <c r="T107" i="15" s="1"/>
  <c r="Q105" i="14"/>
  <c r="K105" i="14"/>
  <c r="O105" i="14"/>
  <c r="I106" i="14"/>
  <c r="R106" i="13"/>
  <c r="V106" i="13" s="1"/>
  <c r="R107" i="13"/>
  <c r="V107" i="13" s="1"/>
  <c r="R105" i="13"/>
  <c r="T105" i="13" s="1"/>
  <c r="I108" i="14"/>
  <c r="I105" i="14"/>
  <c r="I107" i="14"/>
  <c r="Q108" i="14"/>
  <c r="R107" i="12"/>
  <c r="V107" i="12" s="1"/>
  <c r="R108" i="12"/>
  <c r="T108" i="12" s="1"/>
  <c r="R105" i="12"/>
  <c r="R106" i="12"/>
  <c r="T106" i="12" s="1"/>
  <c r="G106" i="14"/>
  <c r="R108" i="2"/>
  <c r="T108" i="2" s="1"/>
  <c r="R105" i="2"/>
  <c r="V105" i="2" s="1"/>
  <c r="R107" i="2"/>
  <c r="R106" i="2"/>
  <c r="O107" i="14"/>
  <c r="O108" i="14"/>
  <c r="K107" i="14"/>
  <c r="V106" i="15"/>
  <c r="W106" i="15" s="1"/>
  <c r="Y106" i="15" s="1"/>
  <c r="V105" i="13"/>
  <c r="T107" i="13"/>
  <c r="G108" i="14"/>
  <c r="Q106" i="14"/>
  <c r="O106" i="14"/>
  <c r="K106" i="14"/>
  <c r="K108" i="14"/>
  <c r="Q107" i="14"/>
  <c r="G107" i="14"/>
  <c r="W126" i="15"/>
  <c r="V106" i="12" l="1"/>
  <c r="V105" i="15"/>
  <c r="W105" i="15" s="1"/>
  <c r="Y105" i="15" s="1"/>
  <c r="R105" i="14"/>
  <c r="V105" i="14" s="1"/>
  <c r="T108" i="13"/>
  <c r="W108" i="13" s="1"/>
  <c r="Y108" i="13" s="1"/>
  <c r="V108" i="15"/>
  <c r="W108" i="15" s="1"/>
  <c r="Y108" i="15" s="1"/>
  <c r="V107" i="15"/>
  <c r="W107" i="15" s="1"/>
  <c r="Y107" i="15" s="1"/>
  <c r="T106" i="13"/>
  <c r="W106" i="13" s="1"/>
  <c r="Y106" i="13" s="1"/>
  <c r="V108" i="12"/>
  <c r="W108" i="12" s="1"/>
  <c r="Y108" i="12" s="1"/>
  <c r="T105" i="2"/>
  <c r="W105" i="2" s="1"/>
  <c r="Y105" i="2" s="1"/>
  <c r="V108" i="2"/>
  <c r="W108" i="2" s="1"/>
  <c r="Y108" i="2" s="1"/>
  <c r="W107" i="13"/>
  <c r="Y107" i="13" s="1"/>
  <c r="W105" i="13"/>
  <c r="Y105" i="13" s="1"/>
  <c r="V105" i="12"/>
  <c r="W106" i="12"/>
  <c r="Y106" i="12" s="1"/>
  <c r="T105" i="12"/>
  <c r="R106" i="14"/>
  <c r="T107" i="12"/>
  <c r="R107" i="14"/>
  <c r="W112" i="15"/>
  <c r="W112" i="14" s="1"/>
  <c r="R108" i="14"/>
  <c r="T107" i="2"/>
  <c r="V107" i="2"/>
  <c r="T106" i="2"/>
  <c r="V106" i="2"/>
  <c r="T105" i="14" l="1"/>
  <c r="W105" i="14" s="1"/>
  <c r="Y105" i="14" s="1"/>
  <c r="W105" i="12"/>
  <c r="Y105" i="12" s="1"/>
  <c r="W107" i="12"/>
  <c r="Y107" i="12" s="1"/>
  <c r="V107" i="14"/>
  <c r="T107" i="14"/>
  <c r="T106" i="14"/>
  <c r="V108" i="14"/>
  <c r="T108" i="14"/>
  <c r="V106" i="14"/>
  <c r="W106" i="2"/>
  <c r="Y106" i="2" s="1"/>
  <c r="W107" i="2"/>
  <c r="Y107" i="2" s="1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89" i="14"/>
  <c r="C90" i="14"/>
  <c r="C91" i="14"/>
  <c r="C92" i="14"/>
  <c r="C93" i="14"/>
  <c r="C94" i="14"/>
  <c r="C95" i="14"/>
  <c r="C96" i="14"/>
  <c r="C97" i="14"/>
  <c r="C98" i="14"/>
  <c r="C99" i="14"/>
  <c r="C100" i="14"/>
  <c r="C89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67" i="14"/>
  <c r="L66" i="14" l="1"/>
  <c r="C88" i="14"/>
  <c r="L88" i="14"/>
  <c r="M88" i="14"/>
  <c r="C66" i="14"/>
  <c r="M66" i="14"/>
  <c r="W107" i="14"/>
  <c r="Y107" i="14" s="1"/>
  <c r="W108" i="14"/>
  <c r="Y108" i="14" s="1"/>
  <c r="W106" i="14"/>
  <c r="Y106" i="14" s="1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42" i="14"/>
  <c r="N19" i="14"/>
  <c r="N20" i="14"/>
  <c r="N21" i="14"/>
  <c r="N22" i="14"/>
  <c r="N23" i="14"/>
  <c r="N24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18" i="14"/>
  <c r="F19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18" i="14"/>
  <c r="C41" i="14" l="1"/>
  <c r="M41" i="14"/>
  <c r="D17" i="14"/>
  <c r="E43" i="14"/>
  <c r="E42" i="14"/>
  <c r="E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18" i="14"/>
  <c r="J39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18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18" i="14"/>
  <c r="L17" i="14" l="1"/>
  <c r="M17" i="14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C41" i="15"/>
  <c r="C109" i="15" s="1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C17" i="14"/>
  <c r="C109" i="14" s="1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P109" i="12"/>
  <c r="N109" i="12"/>
  <c r="J109" i="12"/>
  <c r="F109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89" i="2"/>
  <c r="E31" i="2"/>
  <c r="E32" i="2"/>
  <c r="E33" i="2"/>
  <c r="E34" i="2"/>
  <c r="E35" i="2"/>
  <c r="E36" i="2"/>
  <c r="E37" i="2"/>
  <c r="E38" i="2"/>
  <c r="E39" i="2"/>
  <c r="E19" i="2"/>
  <c r="E20" i="2"/>
  <c r="E21" i="2"/>
  <c r="E22" i="2"/>
  <c r="E23" i="2"/>
  <c r="E24" i="2"/>
  <c r="E25" i="2"/>
  <c r="E26" i="2"/>
  <c r="E27" i="2"/>
  <c r="E28" i="2"/>
  <c r="E29" i="2"/>
  <c r="E30" i="2"/>
  <c r="E45" i="2"/>
  <c r="E88" i="2" l="1"/>
  <c r="I21" i="15"/>
  <c r="I29" i="15"/>
  <c r="I37" i="15"/>
  <c r="O45" i="15"/>
  <c r="I45" i="15"/>
  <c r="I53" i="15"/>
  <c r="I65" i="15"/>
  <c r="I74" i="15"/>
  <c r="I82" i="15"/>
  <c r="I91" i="15"/>
  <c r="I95" i="15"/>
  <c r="E17" i="15"/>
  <c r="I18" i="15"/>
  <c r="I22" i="15"/>
  <c r="I26" i="15"/>
  <c r="I30" i="15"/>
  <c r="I34" i="15"/>
  <c r="I38" i="15"/>
  <c r="E41" i="15"/>
  <c r="I42" i="15"/>
  <c r="I46" i="15"/>
  <c r="I50" i="15"/>
  <c r="I54" i="15"/>
  <c r="I58" i="15"/>
  <c r="I62" i="15"/>
  <c r="E66" i="15"/>
  <c r="I67" i="15"/>
  <c r="I71" i="15"/>
  <c r="I75" i="15"/>
  <c r="I79" i="15"/>
  <c r="I83" i="15"/>
  <c r="I87" i="15"/>
  <c r="I92" i="15"/>
  <c r="I96" i="15"/>
  <c r="I100" i="15"/>
  <c r="I104" i="15"/>
  <c r="I49" i="15"/>
  <c r="I57" i="15"/>
  <c r="I61" i="15"/>
  <c r="I70" i="15"/>
  <c r="I78" i="15"/>
  <c r="I86" i="15"/>
  <c r="I103" i="15"/>
  <c r="E40" i="14"/>
  <c r="I19" i="15"/>
  <c r="I23" i="15"/>
  <c r="I27" i="15"/>
  <c r="I31" i="15"/>
  <c r="I35" i="15"/>
  <c r="I39" i="15"/>
  <c r="I43" i="15"/>
  <c r="I47" i="15"/>
  <c r="O51" i="15"/>
  <c r="I51" i="15"/>
  <c r="I55" i="15"/>
  <c r="I59" i="15"/>
  <c r="I63" i="15"/>
  <c r="I68" i="15"/>
  <c r="I72" i="15"/>
  <c r="I76" i="15"/>
  <c r="I80" i="15"/>
  <c r="I84" i="15"/>
  <c r="E88" i="15"/>
  <c r="I89" i="15"/>
  <c r="I93" i="15"/>
  <c r="I97" i="15"/>
  <c r="I101" i="15"/>
  <c r="I25" i="15"/>
  <c r="I33" i="15"/>
  <c r="I99" i="15"/>
  <c r="I20" i="15"/>
  <c r="I24" i="15"/>
  <c r="I28" i="15"/>
  <c r="I32" i="15"/>
  <c r="I36" i="15"/>
  <c r="K40" i="15"/>
  <c r="I40" i="15"/>
  <c r="I44" i="15"/>
  <c r="I48" i="15"/>
  <c r="I52" i="15"/>
  <c r="I56" i="15"/>
  <c r="I60" i="15"/>
  <c r="I64" i="15"/>
  <c r="I69" i="15"/>
  <c r="O73" i="15"/>
  <c r="I73" i="15"/>
  <c r="I77" i="15"/>
  <c r="I81" i="15"/>
  <c r="I85" i="15"/>
  <c r="I90" i="15"/>
  <c r="I94" i="15"/>
  <c r="I98" i="15"/>
  <c r="I102" i="15"/>
  <c r="E17" i="13"/>
  <c r="I18" i="13"/>
  <c r="I26" i="13"/>
  <c r="I38" i="13"/>
  <c r="I68" i="13"/>
  <c r="I76" i="13"/>
  <c r="I84" i="13"/>
  <c r="I93" i="13"/>
  <c r="I19" i="13"/>
  <c r="I23" i="13"/>
  <c r="I27" i="13"/>
  <c r="I31" i="13"/>
  <c r="I35" i="13"/>
  <c r="I39" i="13"/>
  <c r="I69" i="13"/>
  <c r="I73" i="13"/>
  <c r="I77" i="13"/>
  <c r="I81" i="13"/>
  <c r="I85" i="13"/>
  <c r="I90" i="13"/>
  <c r="I94" i="13"/>
  <c r="I98" i="13"/>
  <c r="I30" i="13"/>
  <c r="I20" i="13"/>
  <c r="I24" i="13"/>
  <c r="I28" i="13"/>
  <c r="I32" i="13"/>
  <c r="I36" i="13"/>
  <c r="I40" i="13"/>
  <c r="I70" i="13"/>
  <c r="I74" i="13"/>
  <c r="I78" i="13"/>
  <c r="I82" i="13"/>
  <c r="I86" i="13"/>
  <c r="I91" i="13"/>
  <c r="I95" i="13"/>
  <c r="I99" i="13"/>
  <c r="I22" i="13"/>
  <c r="I34" i="13"/>
  <c r="I72" i="13"/>
  <c r="I80" i="13"/>
  <c r="I89" i="13"/>
  <c r="I97" i="13"/>
  <c r="I21" i="13"/>
  <c r="I25" i="13"/>
  <c r="I29" i="13"/>
  <c r="I33" i="13"/>
  <c r="I37" i="13"/>
  <c r="E41" i="13"/>
  <c r="E66" i="13"/>
  <c r="I67" i="13"/>
  <c r="I71" i="13"/>
  <c r="I75" i="13"/>
  <c r="K79" i="13"/>
  <c r="I79" i="13"/>
  <c r="I83" i="13"/>
  <c r="I87" i="13"/>
  <c r="I92" i="13"/>
  <c r="I96" i="13"/>
  <c r="I100" i="13"/>
  <c r="I104" i="13"/>
  <c r="G20" i="2"/>
  <c r="G18" i="12"/>
  <c r="O18" i="12"/>
  <c r="E17" i="12"/>
  <c r="E88" i="12"/>
  <c r="E66" i="12"/>
  <c r="E41" i="12"/>
  <c r="E41" i="14"/>
  <c r="I103" i="13"/>
  <c r="O102" i="13"/>
  <c r="I102" i="13"/>
  <c r="E88" i="13"/>
  <c r="I101" i="13"/>
  <c r="E66" i="14"/>
  <c r="E88" i="14"/>
  <c r="K19" i="2"/>
  <c r="I19" i="2"/>
  <c r="E17" i="14"/>
  <c r="E17" i="2"/>
  <c r="G19" i="2"/>
  <c r="C109" i="12"/>
  <c r="I23" i="12"/>
  <c r="I31" i="12"/>
  <c r="I44" i="12"/>
  <c r="I48" i="12"/>
  <c r="I52" i="12"/>
  <c r="I60" i="12"/>
  <c r="O73" i="12"/>
  <c r="I73" i="12"/>
  <c r="I81" i="12"/>
  <c r="I90" i="12"/>
  <c r="I94" i="12"/>
  <c r="I102" i="12"/>
  <c r="L109" i="12"/>
  <c r="I24" i="12"/>
  <c r="I28" i="12"/>
  <c r="I32" i="12"/>
  <c r="I36" i="12"/>
  <c r="I40" i="12"/>
  <c r="I45" i="12"/>
  <c r="I49" i="12"/>
  <c r="I57" i="12"/>
  <c r="I65" i="12"/>
  <c r="I74" i="12"/>
  <c r="I82" i="12"/>
  <c r="O91" i="12"/>
  <c r="I91" i="12"/>
  <c r="I99" i="12"/>
  <c r="M109" i="12"/>
  <c r="I21" i="12"/>
  <c r="I25" i="12"/>
  <c r="I29" i="12"/>
  <c r="I33" i="12"/>
  <c r="I37" i="12"/>
  <c r="I42" i="12"/>
  <c r="I46" i="12"/>
  <c r="I50" i="12"/>
  <c r="I54" i="12"/>
  <c r="I58" i="12"/>
  <c r="I62" i="12"/>
  <c r="I67" i="12"/>
  <c r="O71" i="12"/>
  <c r="I71" i="12"/>
  <c r="I75" i="12"/>
  <c r="I79" i="12"/>
  <c r="I83" i="12"/>
  <c r="I87" i="12"/>
  <c r="I92" i="12"/>
  <c r="I96" i="12"/>
  <c r="I100" i="12"/>
  <c r="I104" i="12"/>
  <c r="I19" i="12"/>
  <c r="I27" i="12"/>
  <c r="I35" i="12"/>
  <c r="I39" i="12"/>
  <c r="I56" i="12"/>
  <c r="I64" i="12"/>
  <c r="I69" i="12"/>
  <c r="I77" i="12"/>
  <c r="I85" i="12"/>
  <c r="I98" i="12"/>
  <c r="I20" i="12"/>
  <c r="I53" i="12"/>
  <c r="I61" i="12"/>
  <c r="I70" i="12"/>
  <c r="I78" i="12"/>
  <c r="I86" i="12"/>
  <c r="I95" i="12"/>
  <c r="O103" i="12"/>
  <c r="I103" i="12"/>
  <c r="I18" i="12"/>
  <c r="I22" i="12"/>
  <c r="I26" i="12"/>
  <c r="I30" i="12"/>
  <c r="I34" i="12"/>
  <c r="I38" i="12"/>
  <c r="I43" i="12"/>
  <c r="I47" i="12"/>
  <c r="I51" i="12"/>
  <c r="I55" i="12"/>
  <c r="I59" i="12"/>
  <c r="I63" i="12"/>
  <c r="I68" i="12"/>
  <c r="I72" i="12"/>
  <c r="I76" i="12"/>
  <c r="I80" i="12"/>
  <c r="I84" i="12"/>
  <c r="I89" i="12"/>
  <c r="I93" i="12"/>
  <c r="I97" i="12"/>
  <c r="I101" i="12"/>
  <c r="L109" i="2"/>
  <c r="L109" i="14"/>
  <c r="I45" i="2"/>
  <c r="I27" i="2"/>
  <c r="I23" i="2"/>
  <c r="O19" i="2"/>
  <c r="I36" i="2"/>
  <c r="I32" i="2"/>
  <c r="I64" i="2"/>
  <c r="I60" i="2"/>
  <c r="I56" i="2"/>
  <c r="I52" i="2"/>
  <c r="I86" i="2"/>
  <c r="I82" i="2"/>
  <c r="I78" i="2"/>
  <c r="I74" i="2"/>
  <c r="I70" i="2"/>
  <c r="I103" i="2"/>
  <c r="I99" i="2"/>
  <c r="I95" i="2"/>
  <c r="I91" i="2"/>
  <c r="I30" i="2"/>
  <c r="I26" i="2"/>
  <c r="I22" i="2"/>
  <c r="I39" i="2"/>
  <c r="I35" i="2"/>
  <c r="I31" i="2"/>
  <c r="I89" i="2"/>
  <c r="I63" i="2"/>
  <c r="I59" i="2"/>
  <c r="I55" i="2"/>
  <c r="I51" i="2"/>
  <c r="I85" i="2"/>
  <c r="I81" i="2"/>
  <c r="I77" i="2"/>
  <c r="I73" i="2"/>
  <c r="I69" i="2"/>
  <c r="I102" i="2"/>
  <c r="I98" i="2"/>
  <c r="I94" i="2"/>
  <c r="I90" i="2"/>
  <c r="I29" i="2"/>
  <c r="I25" i="2"/>
  <c r="I21" i="2"/>
  <c r="I38" i="2"/>
  <c r="I34" i="2"/>
  <c r="K18" i="2"/>
  <c r="I62" i="2"/>
  <c r="I58" i="2"/>
  <c r="I54" i="2"/>
  <c r="I50" i="2"/>
  <c r="I84" i="2"/>
  <c r="I80" i="2"/>
  <c r="I76" i="2"/>
  <c r="I72" i="2"/>
  <c r="I68" i="2"/>
  <c r="I101" i="2"/>
  <c r="I97" i="2"/>
  <c r="I93" i="2"/>
  <c r="I28" i="2"/>
  <c r="I24" i="2"/>
  <c r="I20" i="2"/>
  <c r="I37" i="2"/>
  <c r="I33" i="2"/>
  <c r="I65" i="2"/>
  <c r="I61" i="2"/>
  <c r="I57" i="2"/>
  <c r="I53" i="2"/>
  <c r="I87" i="2"/>
  <c r="I83" i="2"/>
  <c r="I79" i="2"/>
  <c r="I75" i="2"/>
  <c r="I71" i="2"/>
  <c r="G104" i="2"/>
  <c r="I104" i="2"/>
  <c r="I100" i="2"/>
  <c r="I96" i="2"/>
  <c r="I92" i="2"/>
  <c r="Q91" i="15"/>
  <c r="G95" i="15"/>
  <c r="Q99" i="15"/>
  <c r="K18" i="15"/>
  <c r="Q89" i="15"/>
  <c r="G92" i="15"/>
  <c r="O96" i="15"/>
  <c r="G100" i="15"/>
  <c r="O89" i="15"/>
  <c r="Q97" i="15"/>
  <c r="G40" i="15"/>
  <c r="O90" i="15"/>
  <c r="O98" i="15"/>
  <c r="K40" i="13"/>
  <c r="Q90" i="13"/>
  <c r="Q91" i="13"/>
  <c r="Q95" i="13"/>
  <c r="Q18" i="13"/>
  <c r="K26" i="13"/>
  <c r="Q93" i="13"/>
  <c r="G89" i="12"/>
  <c r="Q95" i="12"/>
  <c r="Q98" i="12"/>
  <c r="O27" i="12"/>
  <c r="Q90" i="12"/>
  <c r="Q99" i="12"/>
  <c r="Q91" i="12"/>
  <c r="Q97" i="12"/>
  <c r="Q100" i="12"/>
  <c r="O42" i="12"/>
  <c r="K91" i="12"/>
  <c r="O94" i="12"/>
  <c r="O97" i="12"/>
  <c r="K29" i="2"/>
  <c r="K25" i="2"/>
  <c r="K21" i="2"/>
  <c r="Q38" i="2"/>
  <c r="Q34" i="2"/>
  <c r="O62" i="2"/>
  <c r="O58" i="2"/>
  <c r="O54" i="2"/>
  <c r="G50" i="2"/>
  <c r="O84" i="2"/>
  <c r="O80" i="2"/>
  <c r="G76" i="2"/>
  <c r="K72" i="2"/>
  <c r="G68" i="2"/>
  <c r="G97" i="2"/>
  <c r="O93" i="2"/>
  <c r="Q37" i="2"/>
  <c r="Q33" i="2"/>
  <c r="G65" i="2"/>
  <c r="K61" i="2"/>
  <c r="K57" i="2"/>
  <c r="K53" i="2"/>
  <c r="Q87" i="2"/>
  <c r="K83" i="2"/>
  <c r="Q79" i="2"/>
  <c r="O75" i="2"/>
  <c r="O100" i="2"/>
  <c r="O92" i="2"/>
  <c r="Q45" i="2"/>
  <c r="G36" i="2"/>
  <c r="Q64" i="2"/>
  <c r="Q86" i="2"/>
  <c r="K82" i="2"/>
  <c r="Q99" i="2"/>
  <c r="O95" i="2"/>
  <c r="Q91" i="2"/>
  <c r="K30" i="2"/>
  <c r="K26" i="2"/>
  <c r="K22" i="2"/>
  <c r="Q35" i="2"/>
  <c r="Q31" i="2"/>
  <c r="G63" i="2"/>
  <c r="Q59" i="2"/>
  <c r="Q55" i="2"/>
  <c r="Q51" i="2"/>
  <c r="G81" i="2"/>
  <c r="Q77" i="2"/>
  <c r="Q73" i="2"/>
  <c r="Q69" i="2"/>
  <c r="O98" i="2"/>
  <c r="O94" i="2"/>
  <c r="O90" i="2"/>
  <c r="Q18" i="2"/>
  <c r="G23" i="15"/>
  <c r="Q31" i="15"/>
  <c r="Q79" i="15"/>
  <c r="Q19" i="15"/>
  <c r="G27" i="15"/>
  <c r="Q39" i="15"/>
  <c r="O68" i="15"/>
  <c r="Q71" i="15"/>
  <c r="O76" i="15"/>
  <c r="G82" i="15"/>
  <c r="G85" i="15"/>
  <c r="Q20" i="15"/>
  <c r="Q24" i="15"/>
  <c r="K28" i="15"/>
  <c r="K32" i="15"/>
  <c r="K36" i="15"/>
  <c r="Q69" i="15"/>
  <c r="O71" i="15"/>
  <c r="O74" i="15"/>
  <c r="Q77" i="15"/>
  <c r="O79" i="15"/>
  <c r="O82" i="15"/>
  <c r="O86" i="15"/>
  <c r="Q25" i="15"/>
  <c r="Q29" i="15"/>
  <c r="Q37" i="15"/>
  <c r="Q67" i="15"/>
  <c r="O69" i="15"/>
  <c r="O72" i="15"/>
  <c r="Q75" i="15"/>
  <c r="O77" i="15"/>
  <c r="O80" i="15"/>
  <c r="O83" i="15"/>
  <c r="Q87" i="15"/>
  <c r="Q26" i="15"/>
  <c r="Q34" i="15"/>
  <c r="O67" i="15"/>
  <c r="O70" i="15"/>
  <c r="Q73" i="15"/>
  <c r="O75" i="15"/>
  <c r="O78" i="15"/>
  <c r="Q81" i="15"/>
  <c r="O87" i="15"/>
  <c r="O79" i="13"/>
  <c r="G22" i="13"/>
  <c r="Q38" i="13"/>
  <c r="O43" i="13"/>
  <c r="O47" i="13"/>
  <c r="Q63" i="13"/>
  <c r="Q67" i="13"/>
  <c r="Q74" i="13"/>
  <c r="Q76" i="13"/>
  <c r="Q82" i="13"/>
  <c r="Q23" i="13"/>
  <c r="Q27" i="13"/>
  <c r="Q31" i="13"/>
  <c r="Q39" i="13"/>
  <c r="O48" i="13"/>
  <c r="Q68" i="13"/>
  <c r="Q75" i="13"/>
  <c r="G83" i="13"/>
  <c r="K20" i="13"/>
  <c r="K24" i="13"/>
  <c r="K28" i="13"/>
  <c r="K32" i="13"/>
  <c r="K36" i="13"/>
  <c r="O49" i="13"/>
  <c r="O53" i="13"/>
  <c r="O57" i="13"/>
  <c r="O61" i="13"/>
  <c r="Q65" i="13"/>
  <c r="O68" i="13"/>
  <c r="G75" i="13"/>
  <c r="Q78" i="13"/>
  <c r="Q80" i="13"/>
  <c r="G21" i="13"/>
  <c r="Q25" i="13"/>
  <c r="Q37" i="13"/>
  <c r="K42" i="13"/>
  <c r="Q46" i="13"/>
  <c r="K54" i="13"/>
  <c r="G65" i="13"/>
  <c r="O69" i="13"/>
  <c r="O75" i="13"/>
  <c r="Q79" i="13"/>
  <c r="O81" i="13"/>
  <c r="Q103" i="13"/>
  <c r="Q21" i="12"/>
  <c r="K31" i="12"/>
  <c r="Q39" i="12"/>
  <c r="K49" i="12"/>
  <c r="O53" i="12"/>
  <c r="O61" i="12"/>
  <c r="O64" i="12"/>
  <c r="Q69" i="12"/>
  <c r="Q77" i="12"/>
  <c r="O79" i="12"/>
  <c r="G82" i="12"/>
  <c r="O26" i="12"/>
  <c r="K28" i="12"/>
  <c r="Q32" i="12"/>
  <c r="K36" i="12"/>
  <c r="K39" i="12"/>
  <c r="K42" i="12"/>
  <c r="Q46" i="12"/>
  <c r="Q61" i="12"/>
  <c r="G69" i="12"/>
  <c r="G70" i="12"/>
  <c r="G74" i="12"/>
  <c r="K77" i="12"/>
  <c r="O80" i="12"/>
  <c r="Q83" i="12"/>
  <c r="O19" i="12"/>
  <c r="K23" i="12"/>
  <c r="O39" i="12"/>
  <c r="K47" i="12"/>
  <c r="K55" i="12"/>
  <c r="K69" i="12"/>
  <c r="O70" i="12"/>
  <c r="Q73" i="12"/>
  <c r="O75" i="12"/>
  <c r="O77" i="12"/>
  <c r="O83" i="12"/>
  <c r="G87" i="12"/>
  <c r="Q20" i="12"/>
  <c r="Q24" i="12"/>
  <c r="K27" i="12"/>
  <c r="O38" i="12"/>
  <c r="O48" i="12"/>
  <c r="O56" i="12"/>
  <c r="K63" i="12"/>
  <c r="O68" i="12"/>
  <c r="O69" i="12"/>
  <c r="Q71" i="12"/>
  <c r="K73" i="12"/>
  <c r="G78" i="12"/>
  <c r="G81" i="12"/>
  <c r="O84" i="12"/>
  <c r="O104" i="15"/>
  <c r="O104" i="2"/>
  <c r="O103" i="2"/>
  <c r="K102" i="2"/>
  <c r="O101" i="2"/>
  <c r="G101" i="12"/>
  <c r="O102" i="12"/>
  <c r="Q104" i="12"/>
  <c r="Q103" i="12"/>
  <c r="K103" i="12"/>
  <c r="Q85" i="13"/>
  <c r="Q87" i="13"/>
  <c r="Q84" i="13"/>
  <c r="K43" i="15"/>
  <c r="Q59" i="15"/>
  <c r="G63" i="15"/>
  <c r="Q52" i="15"/>
  <c r="Q60" i="15"/>
  <c r="G64" i="15"/>
  <c r="Q45" i="15"/>
  <c r="Q51" i="15"/>
  <c r="O53" i="15"/>
  <c r="Q57" i="15"/>
  <c r="Q65" i="15"/>
  <c r="K45" i="15"/>
  <c r="K51" i="15"/>
  <c r="Q58" i="15"/>
  <c r="Q42" i="15"/>
  <c r="O91" i="15"/>
  <c r="Q18" i="15"/>
  <c r="O25" i="15"/>
  <c r="O39" i="15"/>
  <c r="K59" i="15"/>
  <c r="O65" i="15"/>
  <c r="Q68" i="15"/>
  <c r="Q70" i="15"/>
  <c r="Q72" i="15"/>
  <c r="Q74" i="15"/>
  <c r="Q76" i="15"/>
  <c r="Q78" i="15"/>
  <c r="G87" i="15"/>
  <c r="R87" i="15" s="1"/>
  <c r="T87" i="15" s="1"/>
  <c r="G89" i="15"/>
  <c r="G90" i="15"/>
  <c r="K99" i="15"/>
  <c r="O59" i="15"/>
  <c r="K87" i="15"/>
  <c r="K89" i="15"/>
  <c r="O99" i="15"/>
  <c r="O45" i="13"/>
  <c r="Q26" i="13"/>
  <c r="K38" i="13"/>
  <c r="G63" i="13"/>
  <c r="K18" i="13"/>
  <c r="K46" i="13"/>
  <c r="K49" i="13"/>
  <c r="O67" i="13"/>
  <c r="K85" i="13"/>
  <c r="K93" i="13"/>
  <c r="K103" i="13"/>
  <c r="G79" i="13"/>
  <c r="Q42" i="12"/>
  <c r="K26" i="12"/>
  <c r="G49" i="12"/>
  <c r="O90" i="12"/>
  <c r="K99" i="12"/>
  <c r="K95" i="12"/>
  <c r="G97" i="12"/>
  <c r="O98" i="12"/>
  <c r="O99" i="12"/>
  <c r="G39" i="12"/>
  <c r="Q53" i="12"/>
  <c r="K71" i="12"/>
  <c r="G73" i="12"/>
  <c r="O78" i="12"/>
  <c r="K83" i="12"/>
  <c r="G91" i="12"/>
  <c r="O95" i="12"/>
  <c r="K97" i="12"/>
  <c r="K24" i="15"/>
  <c r="K31" i="15"/>
  <c r="G57" i="15"/>
  <c r="G58" i="15"/>
  <c r="K81" i="15"/>
  <c r="G97" i="15"/>
  <c r="G98" i="15"/>
  <c r="K19" i="15"/>
  <c r="O29" i="15"/>
  <c r="O31" i="15"/>
  <c r="G37" i="15"/>
  <c r="G39" i="15"/>
  <c r="K57" i="15"/>
  <c r="O58" i="15"/>
  <c r="G65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O81" i="15"/>
  <c r="O92" i="15"/>
  <c r="K97" i="15"/>
  <c r="O19" i="15"/>
  <c r="G25" i="15"/>
  <c r="O37" i="15"/>
  <c r="K39" i="15"/>
  <c r="G45" i="15"/>
  <c r="O52" i="15"/>
  <c r="O57" i="15"/>
  <c r="O60" i="15"/>
  <c r="K65" i="15"/>
  <c r="K67" i="15"/>
  <c r="K69" i="15"/>
  <c r="K71" i="15"/>
  <c r="K73" i="15"/>
  <c r="K75" i="15"/>
  <c r="K77" i="15"/>
  <c r="K79" i="15"/>
  <c r="K91" i="15"/>
  <c r="G96" i="15"/>
  <c r="O97" i="15"/>
  <c r="O100" i="15"/>
  <c r="O25" i="13"/>
  <c r="O37" i="13"/>
  <c r="K48" i="13"/>
  <c r="O28" i="13"/>
  <c r="K67" i="13"/>
  <c r="K75" i="13"/>
  <c r="K95" i="13"/>
  <c r="K25" i="13"/>
  <c r="K37" i="13"/>
  <c r="G48" i="13"/>
  <c r="K57" i="13"/>
  <c r="K63" i="13"/>
  <c r="K65" i="13"/>
  <c r="K87" i="13"/>
  <c r="K91" i="13"/>
  <c r="G87" i="2"/>
  <c r="O45" i="12"/>
  <c r="G45" i="12"/>
  <c r="O57" i="12"/>
  <c r="Q57" i="12"/>
  <c r="K57" i="12"/>
  <c r="Q85" i="12"/>
  <c r="K85" i="12"/>
  <c r="G85" i="12"/>
  <c r="Q30" i="13"/>
  <c r="K30" i="13"/>
  <c r="G30" i="13"/>
  <c r="Q60" i="13"/>
  <c r="O60" i="13"/>
  <c r="Q71" i="13"/>
  <c r="O71" i="13"/>
  <c r="K71" i="13"/>
  <c r="Q73" i="13"/>
  <c r="O73" i="13"/>
  <c r="K73" i="13"/>
  <c r="Q89" i="13"/>
  <c r="K89" i="13"/>
  <c r="G89" i="13"/>
  <c r="Q97" i="13"/>
  <c r="K97" i="13"/>
  <c r="Q99" i="13"/>
  <c r="K99" i="13"/>
  <c r="G99" i="13"/>
  <c r="Q33" i="15"/>
  <c r="O33" i="15"/>
  <c r="K18" i="12"/>
  <c r="Q54" i="12"/>
  <c r="K54" i="12"/>
  <c r="Q62" i="12"/>
  <c r="K62" i="12"/>
  <c r="O65" i="12"/>
  <c r="Q65" i="12"/>
  <c r="K65" i="12"/>
  <c r="Q33" i="13"/>
  <c r="O33" i="13"/>
  <c r="K33" i="13"/>
  <c r="Q52" i="13"/>
  <c r="O52" i="13"/>
  <c r="Q35" i="15"/>
  <c r="K35" i="15"/>
  <c r="G35" i="15"/>
  <c r="Q55" i="15"/>
  <c r="O55" i="15"/>
  <c r="K55" i="15"/>
  <c r="Q61" i="15"/>
  <c r="K61" i="15"/>
  <c r="G61" i="15"/>
  <c r="O22" i="12"/>
  <c r="K22" i="12"/>
  <c r="Q45" i="12"/>
  <c r="G65" i="12"/>
  <c r="G33" i="13"/>
  <c r="Q58" i="13"/>
  <c r="O58" i="13"/>
  <c r="K58" i="13"/>
  <c r="G73" i="13"/>
  <c r="Q49" i="15"/>
  <c r="K49" i="15"/>
  <c r="G49" i="15"/>
  <c r="O61" i="15"/>
  <c r="Q101" i="15"/>
  <c r="K101" i="15"/>
  <c r="G101" i="15"/>
  <c r="G86" i="2"/>
  <c r="Q67" i="12"/>
  <c r="O67" i="12"/>
  <c r="K67" i="12"/>
  <c r="O86" i="12"/>
  <c r="G86" i="12"/>
  <c r="Q93" i="12"/>
  <c r="O93" i="12"/>
  <c r="K93" i="12"/>
  <c r="Q29" i="13"/>
  <c r="K29" i="13"/>
  <c r="G29" i="13"/>
  <c r="Q34" i="13"/>
  <c r="K34" i="13"/>
  <c r="O36" i="13"/>
  <c r="Q44" i="13"/>
  <c r="K44" i="13"/>
  <c r="G44" i="13"/>
  <c r="O51" i="13"/>
  <c r="Q51" i="13"/>
  <c r="K51" i="13"/>
  <c r="O59" i="13"/>
  <c r="Q59" i="13"/>
  <c r="K59" i="13"/>
  <c r="Q77" i="13"/>
  <c r="K77" i="13"/>
  <c r="G77" i="13"/>
  <c r="Q101" i="13"/>
  <c r="K101" i="13"/>
  <c r="G101" i="13"/>
  <c r="Q21" i="15"/>
  <c r="O21" i="15"/>
  <c r="Q47" i="15"/>
  <c r="O47" i="15"/>
  <c r="K47" i="15"/>
  <c r="O49" i="15"/>
  <c r="Q56" i="15"/>
  <c r="O56" i="15"/>
  <c r="Q62" i="15"/>
  <c r="O62" i="15"/>
  <c r="G62" i="15"/>
  <c r="Q85" i="15"/>
  <c r="O85" i="15"/>
  <c r="K85" i="15"/>
  <c r="Q93" i="15"/>
  <c r="K93" i="15"/>
  <c r="G93" i="15"/>
  <c r="O101" i="15"/>
  <c r="O94" i="15"/>
  <c r="G94" i="15"/>
  <c r="Q103" i="15"/>
  <c r="O103" i="15"/>
  <c r="K103" i="15"/>
  <c r="O86" i="2"/>
  <c r="O30" i="12"/>
  <c r="K30" i="12"/>
  <c r="Q35" i="12"/>
  <c r="O35" i="12"/>
  <c r="G57" i="12"/>
  <c r="O85" i="12"/>
  <c r="Q89" i="12"/>
  <c r="O89" i="12"/>
  <c r="K89" i="12"/>
  <c r="Q101" i="12"/>
  <c r="O101" i="12"/>
  <c r="K101" i="12"/>
  <c r="Q22" i="13"/>
  <c r="K22" i="13"/>
  <c r="O24" i="13"/>
  <c r="Q50" i="13"/>
  <c r="O50" i="13"/>
  <c r="K50" i="13"/>
  <c r="K52" i="13"/>
  <c r="K60" i="13"/>
  <c r="Q69" i="13"/>
  <c r="K69" i="13"/>
  <c r="G69" i="13"/>
  <c r="G71" i="13"/>
  <c r="G97" i="13"/>
  <c r="Q23" i="15"/>
  <c r="O23" i="15"/>
  <c r="K23" i="15"/>
  <c r="Q27" i="15"/>
  <c r="O27" i="15"/>
  <c r="K27" i="15"/>
  <c r="G33" i="15"/>
  <c r="O35" i="15"/>
  <c r="Q53" i="15"/>
  <c r="K53" i="15"/>
  <c r="G53" i="15"/>
  <c r="G55" i="15"/>
  <c r="Q64" i="15"/>
  <c r="O64" i="15"/>
  <c r="O84" i="15"/>
  <c r="G84" i="15"/>
  <c r="G86" i="15"/>
  <c r="Q95" i="15"/>
  <c r="O95" i="15"/>
  <c r="K95" i="15"/>
  <c r="G103" i="15"/>
  <c r="Q19" i="12"/>
  <c r="K19" i="12"/>
  <c r="K20" i="12"/>
  <c r="Q23" i="12"/>
  <c r="O23" i="12"/>
  <c r="K24" i="12"/>
  <c r="Q31" i="12"/>
  <c r="O31" i="12"/>
  <c r="K32" i="12"/>
  <c r="G35" i="12"/>
  <c r="K37" i="12"/>
  <c r="G37" i="12"/>
  <c r="Q50" i="12"/>
  <c r="O50" i="12"/>
  <c r="Q58" i="12"/>
  <c r="O58" i="12"/>
  <c r="K64" i="2"/>
  <c r="G19" i="12"/>
  <c r="G23" i="12"/>
  <c r="Q27" i="12"/>
  <c r="G27" i="12"/>
  <c r="Q28" i="12"/>
  <c r="G31" i="12"/>
  <c r="K35" i="12"/>
  <c r="Q37" i="12"/>
  <c r="K46" i="12"/>
  <c r="O49" i="12"/>
  <c r="Q49" i="12"/>
  <c r="K50" i="12"/>
  <c r="K58" i="12"/>
  <c r="G67" i="12"/>
  <c r="Q75" i="12"/>
  <c r="K75" i="12"/>
  <c r="G75" i="12"/>
  <c r="Q79" i="12"/>
  <c r="K79" i="12"/>
  <c r="G79" i="12"/>
  <c r="Q81" i="12"/>
  <c r="O81" i="12"/>
  <c r="K81" i="12"/>
  <c r="Q87" i="12"/>
  <c r="O87" i="12"/>
  <c r="K87" i="12"/>
  <c r="G93" i="12"/>
  <c r="Q21" i="13"/>
  <c r="O21" i="13"/>
  <c r="K21" i="13"/>
  <c r="O29" i="13"/>
  <c r="G34" i="13"/>
  <c r="G42" i="13"/>
  <c r="G51" i="13"/>
  <c r="Q53" i="13"/>
  <c r="G59" i="13"/>
  <c r="Q61" i="13"/>
  <c r="Q70" i="13"/>
  <c r="O70" i="13"/>
  <c r="G70" i="13"/>
  <c r="Q72" i="13"/>
  <c r="O72" i="13"/>
  <c r="G72" i="13"/>
  <c r="O74" i="13"/>
  <c r="O77" i="13"/>
  <c r="Q81" i="13"/>
  <c r="K81" i="13"/>
  <c r="G81" i="13"/>
  <c r="Q83" i="13"/>
  <c r="O83" i="13"/>
  <c r="K83" i="13"/>
  <c r="Q96" i="13"/>
  <c r="O96" i="13"/>
  <c r="Q104" i="13"/>
  <c r="O104" i="13"/>
  <c r="G21" i="15"/>
  <c r="G47" i="15"/>
  <c r="Q54" i="15"/>
  <c r="O54" i="15"/>
  <c r="G54" i="15"/>
  <c r="G56" i="15"/>
  <c r="Q63" i="15"/>
  <c r="O63" i="15"/>
  <c r="K63" i="15"/>
  <c r="Q83" i="15"/>
  <c r="K83" i="15"/>
  <c r="G83" i="15"/>
  <c r="O93" i="15"/>
  <c r="O102" i="15"/>
  <c r="G102" i="15"/>
  <c r="G104" i="15"/>
  <c r="K65" i="2"/>
  <c r="G53" i="12"/>
  <c r="G61" i="12"/>
  <c r="G71" i="12"/>
  <c r="G77" i="12"/>
  <c r="G83" i="12"/>
  <c r="G95" i="12"/>
  <c r="G99" i="12"/>
  <c r="G103" i="12"/>
  <c r="G18" i="13"/>
  <c r="O20" i="13"/>
  <c r="G25" i="13"/>
  <c r="G26" i="13"/>
  <c r="O32" i="13"/>
  <c r="G37" i="13"/>
  <c r="G38" i="13"/>
  <c r="Q40" i="13"/>
  <c r="G46" i="13"/>
  <c r="G49" i="13"/>
  <c r="Q54" i="13"/>
  <c r="G57" i="13"/>
  <c r="G67" i="13"/>
  <c r="G68" i="13"/>
  <c r="G85" i="13"/>
  <c r="G87" i="13"/>
  <c r="G91" i="13"/>
  <c r="G93" i="13"/>
  <c r="G95" i="13"/>
  <c r="G103" i="13"/>
  <c r="G19" i="15"/>
  <c r="G29" i="15"/>
  <c r="G31" i="15"/>
  <c r="R31" i="15" s="1"/>
  <c r="T31" i="15" s="1"/>
  <c r="G51" i="15"/>
  <c r="G52" i="15"/>
  <c r="G59" i="15"/>
  <c r="G60" i="15"/>
  <c r="G81" i="15"/>
  <c r="G91" i="15"/>
  <c r="G99" i="15"/>
  <c r="O22" i="15"/>
  <c r="G22" i="15"/>
  <c r="O30" i="15"/>
  <c r="K30" i="15"/>
  <c r="G30" i="15"/>
  <c r="K22" i="15"/>
  <c r="O26" i="15"/>
  <c r="K26" i="15"/>
  <c r="G26" i="15"/>
  <c r="Q30" i="15"/>
  <c r="G20" i="15"/>
  <c r="O20" i="15"/>
  <c r="Q22" i="15"/>
  <c r="O38" i="15"/>
  <c r="K38" i="15"/>
  <c r="G38" i="15"/>
  <c r="O18" i="15"/>
  <c r="G18" i="15"/>
  <c r="K20" i="15"/>
  <c r="G24" i="15"/>
  <c r="O24" i="15"/>
  <c r="O34" i="15"/>
  <c r="K34" i="15"/>
  <c r="G34" i="15"/>
  <c r="Q38" i="15"/>
  <c r="O42" i="15"/>
  <c r="K42" i="15"/>
  <c r="G42" i="15"/>
  <c r="K44" i="15"/>
  <c r="K46" i="15"/>
  <c r="K48" i="15"/>
  <c r="K50" i="15"/>
  <c r="K21" i="15"/>
  <c r="K25" i="15"/>
  <c r="O28" i="15"/>
  <c r="K29" i="15"/>
  <c r="O32" i="15"/>
  <c r="K33" i="15"/>
  <c r="O36" i="15"/>
  <c r="K37" i="15"/>
  <c r="Q40" i="15"/>
  <c r="O43" i="15"/>
  <c r="G44" i="15"/>
  <c r="G46" i="15"/>
  <c r="G48" i="15"/>
  <c r="G50" i="15"/>
  <c r="Q28" i="15"/>
  <c r="Q32" i="15"/>
  <c r="Q36" i="15"/>
  <c r="Q43" i="15"/>
  <c r="O44" i="15"/>
  <c r="O46" i="15"/>
  <c r="O48" i="15"/>
  <c r="O50" i="15"/>
  <c r="G28" i="15"/>
  <c r="G32" i="15"/>
  <c r="G36" i="15"/>
  <c r="G43" i="15"/>
  <c r="Q44" i="15"/>
  <c r="Q46" i="15"/>
  <c r="Q48" i="15"/>
  <c r="Q50" i="15"/>
  <c r="K52" i="15"/>
  <c r="K54" i="15"/>
  <c r="K56" i="15"/>
  <c r="K58" i="15"/>
  <c r="K60" i="15"/>
  <c r="K62" i="15"/>
  <c r="K64" i="15"/>
  <c r="K68" i="15"/>
  <c r="K70" i="15"/>
  <c r="K72" i="15"/>
  <c r="K74" i="15"/>
  <c r="K76" i="15"/>
  <c r="K78" i="15"/>
  <c r="Q80" i="15"/>
  <c r="Q82" i="15"/>
  <c r="Q84" i="15"/>
  <c r="Q86" i="15"/>
  <c r="Q90" i="15"/>
  <c r="Q92" i="15"/>
  <c r="Q94" i="15"/>
  <c r="Q96" i="15"/>
  <c r="Q98" i="15"/>
  <c r="Q100" i="15"/>
  <c r="Q102" i="15"/>
  <c r="Q104" i="15"/>
  <c r="K80" i="15"/>
  <c r="K82" i="15"/>
  <c r="K84" i="15"/>
  <c r="K86" i="15"/>
  <c r="K90" i="15"/>
  <c r="K92" i="15"/>
  <c r="K94" i="15"/>
  <c r="K96" i="15"/>
  <c r="K98" i="15"/>
  <c r="K100" i="15"/>
  <c r="K102" i="15"/>
  <c r="K104" i="15"/>
  <c r="O19" i="13"/>
  <c r="K19" i="13"/>
  <c r="G19" i="13"/>
  <c r="O35" i="13"/>
  <c r="K35" i="13"/>
  <c r="G35" i="13"/>
  <c r="O39" i="13"/>
  <c r="K39" i="13"/>
  <c r="G39" i="13"/>
  <c r="O55" i="13"/>
  <c r="Q55" i="13"/>
  <c r="G55" i="13"/>
  <c r="K55" i="13"/>
  <c r="Q19" i="13"/>
  <c r="O31" i="13"/>
  <c r="K31" i="13"/>
  <c r="G31" i="13"/>
  <c r="Q35" i="13"/>
  <c r="G56" i="13"/>
  <c r="Q56" i="13"/>
  <c r="O56" i="13"/>
  <c r="K56" i="13"/>
  <c r="K64" i="13"/>
  <c r="G64" i="13"/>
  <c r="O64" i="13"/>
  <c r="Q64" i="13"/>
  <c r="O23" i="13"/>
  <c r="K23" i="13"/>
  <c r="G23" i="13"/>
  <c r="O27" i="13"/>
  <c r="G27" i="13"/>
  <c r="K27" i="13"/>
  <c r="Q20" i="13"/>
  <c r="Q24" i="13"/>
  <c r="Q28" i="13"/>
  <c r="Q32" i="13"/>
  <c r="Q36" i="13"/>
  <c r="Q43" i="13"/>
  <c r="Q45" i="13"/>
  <c r="Q47" i="13"/>
  <c r="K62" i="13"/>
  <c r="G62" i="13"/>
  <c r="K94" i="13"/>
  <c r="G94" i="13"/>
  <c r="Q94" i="13"/>
  <c r="O18" i="13"/>
  <c r="G20" i="13"/>
  <c r="O22" i="13"/>
  <c r="G24" i="13"/>
  <c r="O26" i="13"/>
  <c r="G28" i="13"/>
  <c r="O30" i="13"/>
  <c r="G32" i="13"/>
  <c r="O34" i="13"/>
  <c r="G36" i="13"/>
  <c r="O38" i="13"/>
  <c r="G40" i="13"/>
  <c r="O42" i="13"/>
  <c r="G43" i="13"/>
  <c r="O44" i="13"/>
  <c r="G45" i="13"/>
  <c r="O46" i="13"/>
  <c r="G47" i="13"/>
  <c r="Q49" i="13"/>
  <c r="G52" i="13"/>
  <c r="G53" i="13"/>
  <c r="Q57" i="13"/>
  <c r="G60" i="13"/>
  <c r="G61" i="13"/>
  <c r="O62" i="13"/>
  <c r="K86" i="13"/>
  <c r="G86" i="13"/>
  <c r="Q86" i="13"/>
  <c r="O86" i="13"/>
  <c r="K92" i="13"/>
  <c r="G92" i="13"/>
  <c r="Q92" i="13"/>
  <c r="O92" i="13"/>
  <c r="O94" i="13"/>
  <c r="K100" i="13"/>
  <c r="G100" i="13"/>
  <c r="Q100" i="13"/>
  <c r="O100" i="13"/>
  <c r="G54" i="13"/>
  <c r="Q42" i="13"/>
  <c r="K43" i="13"/>
  <c r="K45" i="13"/>
  <c r="K47" i="13"/>
  <c r="Q48" i="13"/>
  <c r="G50" i="13"/>
  <c r="K53" i="13"/>
  <c r="O54" i="13"/>
  <c r="G58" i="13"/>
  <c r="K61" i="13"/>
  <c r="Q62" i="13"/>
  <c r="K102" i="13"/>
  <c r="G102" i="13"/>
  <c r="Q102" i="13"/>
  <c r="O63" i="13"/>
  <c r="O65" i="13"/>
  <c r="K74" i="13"/>
  <c r="G74" i="13"/>
  <c r="K76" i="13"/>
  <c r="G76" i="13"/>
  <c r="K78" i="13"/>
  <c r="G78" i="13"/>
  <c r="K80" i="13"/>
  <c r="G80" i="13"/>
  <c r="K82" i="13"/>
  <c r="G82" i="13"/>
  <c r="K84" i="13"/>
  <c r="G84" i="13"/>
  <c r="K90" i="13"/>
  <c r="G90" i="13"/>
  <c r="K98" i="13"/>
  <c r="G98" i="13"/>
  <c r="K68" i="13"/>
  <c r="K70" i="13"/>
  <c r="K72" i="13"/>
  <c r="O76" i="13"/>
  <c r="O78" i="13"/>
  <c r="O80" i="13"/>
  <c r="O82" i="13"/>
  <c r="O84" i="13"/>
  <c r="O90" i="13"/>
  <c r="K96" i="13"/>
  <c r="G96" i="13"/>
  <c r="O98" i="13"/>
  <c r="K104" i="13"/>
  <c r="G104" i="13"/>
  <c r="O85" i="13"/>
  <c r="O87" i="13"/>
  <c r="O89" i="13"/>
  <c r="O91" i="13"/>
  <c r="O93" i="13"/>
  <c r="O95" i="13"/>
  <c r="O97" i="13"/>
  <c r="O99" i="13"/>
  <c r="O101" i="13"/>
  <c r="O103" i="13"/>
  <c r="K25" i="12"/>
  <c r="O25" i="12"/>
  <c r="Q29" i="12"/>
  <c r="K33" i="12"/>
  <c r="O33" i="12"/>
  <c r="G34" i="12"/>
  <c r="Q34" i="12"/>
  <c r="K34" i="12"/>
  <c r="K72" i="12"/>
  <c r="Q72" i="12"/>
  <c r="G72" i="12"/>
  <c r="K92" i="12"/>
  <c r="G92" i="12"/>
  <c r="O92" i="12"/>
  <c r="O20" i="12"/>
  <c r="G20" i="12"/>
  <c r="G25" i="12"/>
  <c r="G26" i="12"/>
  <c r="Q26" i="12"/>
  <c r="O28" i="12"/>
  <c r="G28" i="12"/>
  <c r="G33" i="12"/>
  <c r="O34" i="12"/>
  <c r="O36" i="12"/>
  <c r="G36" i="12"/>
  <c r="Q36" i="12"/>
  <c r="G38" i="12"/>
  <c r="Q38" i="12"/>
  <c r="K38" i="12"/>
  <c r="K68" i="12"/>
  <c r="Q68" i="12"/>
  <c r="G68" i="12"/>
  <c r="O72" i="12"/>
  <c r="K80" i="12"/>
  <c r="Q80" i="12"/>
  <c r="G80" i="12"/>
  <c r="Q92" i="12"/>
  <c r="K100" i="12"/>
  <c r="G100" i="12"/>
  <c r="O100" i="12"/>
  <c r="K21" i="12"/>
  <c r="O21" i="12"/>
  <c r="Q25" i="12"/>
  <c r="K29" i="12"/>
  <c r="O29" i="12"/>
  <c r="Q33" i="12"/>
  <c r="Q40" i="12"/>
  <c r="G40" i="12"/>
  <c r="O43" i="12"/>
  <c r="G43" i="12"/>
  <c r="Q43" i="12"/>
  <c r="G44" i="12"/>
  <c r="K44" i="12"/>
  <c r="Q44" i="12"/>
  <c r="O51" i="12"/>
  <c r="G51" i="12"/>
  <c r="Q51" i="12"/>
  <c r="G52" i="12"/>
  <c r="K52" i="12"/>
  <c r="Q52" i="12"/>
  <c r="O59" i="12"/>
  <c r="G59" i="12"/>
  <c r="Q59" i="12"/>
  <c r="G60" i="12"/>
  <c r="K60" i="12"/>
  <c r="Q60" i="12"/>
  <c r="K76" i="12"/>
  <c r="Q76" i="12"/>
  <c r="G76" i="12"/>
  <c r="K96" i="12"/>
  <c r="G96" i="12"/>
  <c r="O96" i="12"/>
  <c r="G21" i="12"/>
  <c r="G22" i="12"/>
  <c r="Q22" i="12"/>
  <c r="O24" i="12"/>
  <c r="G24" i="12"/>
  <c r="G29" i="12"/>
  <c r="G30" i="12"/>
  <c r="Q30" i="12"/>
  <c r="O32" i="12"/>
  <c r="G32" i="12"/>
  <c r="K40" i="12"/>
  <c r="K43" i="12"/>
  <c r="O44" i="12"/>
  <c r="O47" i="12"/>
  <c r="Q47" i="12"/>
  <c r="G47" i="12"/>
  <c r="G48" i="12"/>
  <c r="Q48" i="12"/>
  <c r="K48" i="12"/>
  <c r="K51" i="12"/>
  <c r="O52" i="12"/>
  <c r="O55" i="12"/>
  <c r="Q55" i="12"/>
  <c r="G55" i="12"/>
  <c r="G56" i="12"/>
  <c r="Q56" i="12"/>
  <c r="K56" i="12"/>
  <c r="K59" i="12"/>
  <c r="O60" i="12"/>
  <c r="O63" i="12"/>
  <c r="Q63" i="12"/>
  <c r="G63" i="12"/>
  <c r="G64" i="12"/>
  <c r="Q64" i="12"/>
  <c r="K64" i="12"/>
  <c r="O76" i="12"/>
  <c r="K84" i="12"/>
  <c r="Q84" i="12"/>
  <c r="G84" i="12"/>
  <c r="Q96" i="12"/>
  <c r="K104" i="12"/>
  <c r="G104" i="12"/>
  <c r="O104" i="12"/>
  <c r="G46" i="12"/>
  <c r="G54" i="12"/>
  <c r="G62" i="12"/>
  <c r="K74" i="12"/>
  <c r="Q74" i="12"/>
  <c r="K82" i="12"/>
  <c r="Q82" i="12"/>
  <c r="K94" i="12"/>
  <c r="G94" i="12"/>
  <c r="K102" i="12"/>
  <c r="G102" i="12"/>
  <c r="Q18" i="12"/>
  <c r="O37" i="12"/>
  <c r="G42" i="12"/>
  <c r="K45" i="12"/>
  <c r="O46" i="12"/>
  <c r="G50" i="12"/>
  <c r="K53" i="12"/>
  <c r="O54" i="12"/>
  <c r="G58" i="12"/>
  <c r="K61" i="12"/>
  <c r="O62" i="12"/>
  <c r="K70" i="12"/>
  <c r="Q70" i="12"/>
  <c r="O74" i="12"/>
  <c r="K78" i="12"/>
  <c r="Q78" i="12"/>
  <c r="O82" i="12"/>
  <c r="K86" i="12"/>
  <c r="Q86" i="12"/>
  <c r="K90" i="12"/>
  <c r="G90" i="12"/>
  <c r="Q94" i="12"/>
  <c r="K98" i="12"/>
  <c r="G98" i="12"/>
  <c r="Q102" i="12"/>
  <c r="Q84" i="2"/>
  <c r="O79" i="2"/>
  <c r="Q83" i="2"/>
  <c r="K84" i="2"/>
  <c r="Q76" i="2"/>
  <c r="K101" i="2"/>
  <c r="K79" i="2"/>
  <c r="Q75" i="2"/>
  <c r="O99" i="2"/>
  <c r="G99" i="2"/>
  <c r="G98" i="2"/>
  <c r="G95" i="2"/>
  <c r="K95" i="2"/>
  <c r="Q95" i="2"/>
  <c r="O91" i="2"/>
  <c r="K90" i="2"/>
  <c r="K97" i="2"/>
  <c r="Q102" i="2"/>
  <c r="G93" i="2"/>
  <c r="G62" i="2"/>
  <c r="O102" i="2"/>
  <c r="G91" i="2"/>
  <c r="K99" i="2"/>
  <c r="K93" i="2"/>
  <c r="G84" i="2"/>
  <c r="K76" i="2"/>
  <c r="K62" i="2"/>
  <c r="O65" i="2"/>
  <c r="O76" i="2"/>
  <c r="Q50" i="2"/>
  <c r="Q104" i="2"/>
  <c r="Q90" i="2"/>
  <c r="K104" i="2"/>
  <c r="K98" i="2"/>
  <c r="K91" i="2"/>
  <c r="K87" i="2"/>
  <c r="K68" i="2"/>
  <c r="G64" i="2"/>
  <c r="G90" i="2"/>
  <c r="O64" i="2"/>
  <c r="O73" i="2"/>
  <c r="Q65" i="2"/>
  <c r="Q103" i="2"/>
  <c r="Q28" i="2"/>
  <c r="O24" i="2"/>
  <c r="Q20" i="2"/>
  <c r="Q89" i="2"/>
  <c r="Q63" i="2"/>
  <c r="K63" i="2"/>
  <c r="O51" i="2"/>
  <c r="G51" i="2"/>
  <c r="G85" i="2"/>
  <c r="O78" i="2"/>
  <c r="Q78" i="2"/>
  <c r="Q74" i="2"/>
  <c r="K74" i="2"/>
  <c r="K51" i="2"/>
  <c r="O85" i="2"/>
  <c r="Q94" i="2"/>
  <c r="Q32" i="2"/>
  <c r="G103" i="2"/>
  <c r="K50" i="2"/>
  <c r="O63" i="2"/>
  <c r="O89" i="2"/>
  <c r="O97" i="2"/>
  <c r="Q82" i="2"/>
  <c r="Q98" i="2"/>
  <c r="Q93" i="2"/>
  <c r="G39" i="2"/>
  <c r="Q101" i="2"/>
  <c r="G101" i="2"/>
  <c r="Q100" i="2"/>
  <c r="K100" i="2"/>
  <c r="G100" i="2"/>
  <c r="Q96" i="2"/>
  <c r="K96" i="2"/>
  <c r="G96" i="2"/>
  <c r="Q92" i="2"/>
  <c r="K92" i="2"/>
  <c r="G92" i="2"/>
  <c r="G102" i="2"/>
  <c r="G94" i="2"/>
  <c r="K103" i="2"/>
  <c r="K94" i="2"/>
  <c r="K85" i="2"/>
  <c r="K78" i="2"/>
  <c r="O87" i="2"/>
  <c r="O96" i="2"/>
  <c r="Q62" i="2"/>
  <c r="Q85" i="2"/>
  <c r="Q97" i="2"/>
  <c r="K86" i="2"/>
  <c r="O83" i="2"/>
  <c r="G83" i="2"/>
  <c r="G82" i="2"/>
  <c r="O82" i="2"/>
  <c r="K81" i="2"/>
  <c r="Q81" i="2"/>
  <c r="O81" i="2"/>
  <c r="G80" i="2"/>
  <c r="Q80" i="2"/>
  <c r="K80" i="2"/>
  <c r="G79" i="2"/>
  <c r="G78" i="2"/>
  <c r="G77" i="2"/>
  <c r="K77" i="2"/>
  <c r="O77" i="2"/>
  <c r="K75" i="2"/>
  <c r="G75" i="2"/>
  <c r="G74" i="2"/>
  <c r="O74" i="2"/>
  <c r="G73" i="2"/>
  <c r="K73" i="2"/>
  <c r="G72" i="2"/>
  <c r="O72" i="2"/>
  <c r="Q72" i="2"/>
  <c r="K71" i="2"/>
  <c r="O71" i="2"/>
  <c r="Q71" i="2"/>
  <c r="G71" i="2"/>
  <c r="Q70" i="2"/>
  <c r="K70" i="2"/>
  <c r="G70" i="2"/>
  <c r="O70" i="2"/>
  <c r="O69" i="2"/>
  <c r="G69" i="2"/>
  <c r="K69" i="2"/>
  <c r="O68" i="2"/>
  <c r="Q68" i="2"/>
  <c r="O61" i="2"/>
  <c r="Q61" i="2"/>
  <c r="G61" i="2"/>
  <c r="Q60" i="2"/>
  <c r="K60" i="2"/>
  <c r="G60" i="2"/>
  <c r="O60" i="2"/>
  <c r="G59" i="2"/>
  <c r="O59" i="2"/>
  <c r="K59" i="2"/>
  <c r="Q58" i="2"/>
  <c r="G58" i="2"/>
  <c r="K58" i="2"/>
  <c r="O57" i="2"/>
  <c r="Q57" i="2"/>
  <c r="G57" i="2"/>
  <c r="Q56" i="2"/>
  <c r="K56" i="2"/>
  <c r="G56" i="2"/>
  <c r="O56" i="2"/>
  <c r="G55" i="2"/>
  <c r="O55" i="2"/>
  <c r="K55" i="2"/>
  <c r="G54" i="2"/>
  <c r="Q54" i="2"/>
  <c r="K54" i="2"/>
  <c r="O53" i="2"/>
  <c r="Q53" i="2"/>
  <c r="G53" i="2"/>
  <c r="Q52" i="2"/>
  <c r="K52" i="2"/>
  <c r="G52" i="2"/>
  <c r="O52" i="2"/>
  <c r="O50" i="2"/>
  <c r="O45" i="2"/>
  <c r="K45" i="2"/>
  <c r="G45" i="2"/>
  <c r="G89" i="2"/>
  <c r="K89" i="2"/>
  <c r="O26" i="2"/>
  <c r="O22" i="2"/>
  <c r="O30" i="2"/>
  <c r="K33" i="2"/>
  <c r="O28" i="2"/>
  <c r="Q36" i="2"/>
  <c r="Q39" i="2"/>
  <c r="O21" i="2"/>
  <c r="G35" i="2"/>
  <c r="O25" i="2"/>
  <c r="O20" i="2"/>
  <c r="Q24" i="2"/>
  <c r="G25" i="2"/>
  <c r="O29" i="2"/>
  <c r="K38" i="2"/>
  <c r="K34" i="2"/>
  <c r="O38" i="2"/>
  <c r="O34" i="2"/>
  <c r="G30" i="2"/>
  <c r="G22" i="2"/>
  <c r="G38" i="2"/>
  <c r="G34" i="2"/>
  <c r="K37" i="2"/>
  <c r="O37" i="2"/>
  <c r="O33" i="2"/>
  <c r="Q27" i="2"/>
  <c r="Q23" i="2"/>
  <c r="Q19" i="2"/>
  <c r="G29" i="2"/>
  <c r="G21" i="2"/>
  <c r="G37" i="2"/>
  <c r="G33" i="2"/>
  <c r="K36" i="2"/>
  <c r="O36" i="2"/>
  <c r="O32" i="2"/>
  <c r="Q30" i="2"/>
  <c r="Q26" i="2"/>
  <c r="Q22" i="2"/>
  <c r="G26" i="2"/>
  <c r="K39" i="2"/>
  <c r="K35" i="2"/>
  <c r="O39" i="2"/>
  <c r="O35" i="2"/>
  <c r="O31" i="2"/>
  <c r="O27" i="2"/>
  <c r="O23" i="2"/>
  <c r="Q29" i="2"/>
  <c r="Q25" i="2"/>
  <c r="Q21" i="2"/>
  <c r="K32" i="2"/>
  <c r="K28" i="2"/>
  <c r="K24" i="2"/>
  <c r="K20" i="2"/>
  <c r="K31" i="2"/>
  <c r="K27" i="2"/>
  <c r="K23" i="2"/>
  <c r="G32" i="2"/>
  <c r="G28" i="2"/>
  <c r="G24" i="2"/>
  <c r="G31" i="2"/>
  <c r="G27" i="2"/>
  <c r="G23" i="2"/>
  <c r="R19" i="2" l="1"/>
  <c r="R19" i="14" s="1"/>
  <c r="R27" i="2"/>
  <c r="R27" i="14" s="1"/>
  <c r="R18" i="2"/>
  <c r="R43" i="15"/>
  <c r="R98" i="15"/>
  <c r="T98" i="15" s="1"/>
  <c r="R43" i="13"/>
  <c r="R36" i="13"/>
  <c r="R28" i="13"/>
  <c r="V28" i="13" s="1"/>
  <c r="R20" i="13"/>
  <c r="R19" i="13"/>
  <c r="R69" i="13"/>
  <c r="R33" i="13"/>
  <c r="T33" i="13" s="1"/>
  <c r="R78" i="13"/>
  <c r="R62" i="13"/>
  <c r="V62" i="13" s="1"/>
  <c r="R90" i="13"/>
  <c r="R74" i="13"/>
  <c r="V74" i="13" s="1"/>
  <c r="R40" i="13"/>
  <c r="T40" i="13" s="1"/>
  <c r="R80" i="13"/>
  <c r="R47" i="13"/>
  <c r="R92" i="13"/>
  <c r="R86" i="13"/>
  <c r="R60" i="13"/>
  <c r="R30" i="13"/>
  <c r="R94" i="13"/>
  <c r="R23" i="13"/>
  <c r="R64" i="13"/>
  <c r="R31" i="13"/>
  <c r="T31" i="13" s="1"/>
  <c r="R55" i="13"/>
  <c r="R39" i="13"/>
  <c r="R91" i="13"/>
  <c r="V91" i="13" s="1"/>
  <c r="R46" i="13"/>
  <c r="G17" i="13"/>
  <c r="R72" i="13"/>
  <c r="R71" i="13"/>
  <c r="R34" i="13"/>
  <c r="R52" i="13"/>
  <c r="R85" i="13"/>
  <c r="R75" i="13"/>
  <c r="V75" i="13" s="1"/>
  <c r="R82" i="13"/>
  <c r="I27" i="14"/>
  <c r="R28" i="15"/>
  <c r="T28" i="15" s="1"/>
  <c r="R81" i="15"/>
  <c r="T81" i="15" s="1"/>
  <c r="R51" i="15"/>
  <c r="R54" i="15"/>
  <c r="R21" i="15"/>
  <c r="T21" i="15" s="1"/>
  <c r="R62" i="15"/>
  <c r="R75" i="15"/>
  <c r="T75" i="15" s="1"/>
  <c r="R40" i="15"/>
  <c r="R50" i="15"/>
  <c r="R22" i="15"/>
  <c r="T22" i="15" s="1"/>
  <c r="R79" i="15"/>
  <c r="T79" i="15" s="1"/>
  <c r="R71" i="15"/>
  <c r="T71" i="15" s="1"/>
  <c r="R39" i="15"/>
  <c r="R103" i="15"/>
  <c r="T103" i="15" s="1"/>
  <c r="R92" i="15"/>
  <c r="T92" i="15" s="1"/>
  <c r="R32" i="15"/>
  <c r="T32" i="15" s="1"/>
  <c r="R46" i="15"/>
  <c r="R24" i="15"/>
  <c r="T24" i="15" s="1"/>
  <c r="R99" i="15"/>
  <c r="T99" i="15" s="1"/>
  <c r="R59" i="15"/>
  <c r="R29" i="15"/>
  <c r="T29" i="15" s="1"/>
  <c r="R55" i="15"/>
  <c r="R25" i="15"/>
  <c r="T25" i="15" s="1"/>
  <c r="R77" i="15"/>
  <c r="T77" i="15" s="1"/>
  <c r="R97" i="15"/>
  <c r="T97" i="15" s="1"/>
  <c r="R63" i="15"/>
  <c r="R82" i="15"/>
  <c r="T82" i="15" s="1"/>
  <c r="R74" i="15"/>
  <c r="T74" i="15" s="1"/>
  <c r="R37" i="15"/>
  <c r="R104" i="15"/>
  <c r="T104" i="15" s="1"/>
  <c r="R96" i="15"/>
  <c r="T96" i="15" s="1"/>
  <c r="R86" i="15"/>
  <c r="T86" i="15" s="1"/>
  <c r="R60" i="15"/>
  <c r="R91" i="15"/>
  <c r="T91" i="15" s="1"/>
  <c r="R19" i="15"/>
  <c r="T19" i="15" s="1"/>
  <c r="R56" i="15"/>
  <c r="R47" i="15"/>
  <c r="R95" i="15"/>
  <c r="T95" i="15" s="1"/>
  <c r="R53" i="15"/>
  <c r="R33" i="15"/>
  <c r="T33" i="15" s="1"/>
  <c r="R94" i="15"/>
  <c r="T94" i="15" s="1"/>
  <c r="R35" i="15"/>
  <c r="R65" i="15"/>
  <c r="T65" i="15" s="1"/>
  <c r="R45" i="15"/>
  <c r="R80" i="15"/>
  <c r="T80" i="15" s="1"/>
  <c r="R76" i="15"/>
  <c r="T76" i="15" s="1"/>
  <c r="R72" i="15"/>
  <c r="T72" i="15" s="1"/>
  <c r="R68" i="15"/>
  <c r="T68" i="15" s="1"/>
  <c r="R57" i="15"/>
  <c r="R90" i="15"/>
  <c r="T90" i="15" s="1"/>
  <c r="R58" i="15"/>
  <c r="R64" i="15"/>
  <c r="T64" i="15" s="1"/>
  <c r="R69" i="15"/>
  <c r="T69" i="15" s="1"/>
  <c r="R27" i="15"/>
  <c r="T27" i="15" s="1"/>
  <c r="R100" i="15"/>
  <c r="T100" i="15" s="1"/>
  <c r="I20" i="14"/>
  <c r="R84" i="13"/>
  <c r="R36" i="15"/>
  <c r="V36" i="15" s="1"/>
  <c r="R48" i="15"/>
  <c r="R26" i="15"/>
  <c r="T26" i="15" s="1"/>
  <c r="R30" i="15"/>
  <c r="T30" i="15" s="1"/>
  <c r="R83" i="15"/>
  <c r="T83" i="15" s="1"/>
  <c r="R101" i="15"/>
  <c r="T101" i="15" s="1"/>
  <c r="R49" i="15"/>
  <c r="R61" i="15"/>
  <c r="R78" i="15"/>
  <c r="T78" i="15" s="1"/>
  <c r="R70" i="15"/>
  <c r="T70" i="15" s="1"/>
  <c r="R85" i="15"/>
  <c r="T85" i="15" s="1"/>
  <c r="K41" i="15"/>
  <c r="R20" i="15"/>
  <c r="T20" i="15" s="1"/>
  <c r="R52" i="15"/>
  <c r="R34" i="15"/>
  <c r="T34" i="15" s="1"/>
  <c r="R38" i="15"/>
  <c r="R102" i="15"/>
  <c r="T102" i="15" s="1"/>
  <c r="R84" i="15"/>
  <c r="T84" i="15" s="1"/>
  <c r="R93" i="15"/>
  <c r="T93" i="15" s="1"/>
  <c r="R73" i="15"/>
  <c r="T73" i="15" s="1"/>
  <c r="R98" i="13"/>
  <c r="R76" i="13"/>
  <c r="R54" i="13"/>
  <c r="R44" i="15"/>
  <c r="R77" i="13"/>
  <c r="V77" i="13" s="1"/>
  <c r="R44" i="13"/>
  <c r="R65" i="13"/>
  <c r="R23" i="15"/>
  <c r="T23" i="15" s="1"/>
  <c r="R49" i="13"/>
  <c r="R83" i="13"/>
  <c r="R22" i="13"/>
  <c r="T22" i="13" s="1"/>
  <c r="I17" i="15"/>
  <c r="R90" i="12"/>
  <c r="O66" i="12"/>
  <c r="R104" i="12"/>
  <c r="Q40" i="14"/>
  <c r="Q34" i="14"/>
  <c r="R96" i="13"/>
  <c r="V96" i="13" s="1"/>
  <c r="R27" i="13"/>
  <c r="T27" i="13" s="1"/>
  <c r="R56" i="13"/>
  <c r="O41" i="15"/>
  <c r="G17" i="15"/>
  <c r="R87" i="13"/>
  <c r="R57" i="13"/>
  <c r="R26" i="13"/>
  <c r="V26" i="13" s="1"/>
  <c r="R81" i="13"/>
  <c r="R70" i="13"/>
  <c r="R59" i="13"/>
  <c r="Q37" i="14"/>
  <c r="R73" i="13"/>
  <c r="G66" i="15"/>
  <c r="G88" i="15"/>
  <c r="Q17" i="15"/>
  <c r="R21" i="13"/>
  <c r="T21" i="13" s="1"/>
  <c r="I40" i="14"/>
  <c r="R18" i="15"/>
  <c r="K88" i="15"/>
  <c r="I41" i="15"/>
  <c r="K40" i="14"/>
  <c r="R35" i="13"/>
  <c r="O17" i="15"/>
  <c r="R95" i="13"/>
  <c r="R38" i="13"/>
  <c r="R25" i="13"/>
  <c r="T25" i="13" s="1"/>
  <c r="R71" i="12"/>
  <c r="R29" i="13"/>
  <c r="T29" i="13" s="1"/>
  <c r="R99" i="13"/>
  <c r="R69" i="12"/>
  <c r="Q66" i="15"/>
  <c r="R89" i="15"/>
  <c r="I66" i="15"/>
  <c r="E109" i="15"/>
  <c r="O66" i="15"/>
  <c r="K17" i="15"/>
  <c r="R84" i="12"/>
  <c r="R26" i="2"/>
  <c r="T26" i="2" s="1"/>
  <c r="Q33" i="14"/>
  <c r="R104" i="13"/>
  <c r="R50" i="13"/>
  <c r="R53" i="13"/>
  <c r="R58" i="13"/>
  <c r="R100" i="13"/>
  <c r="R61" i="13"/>
  <c r="R45" i="13"/>
  <c r="R32" i="13"/>
  <c r="T32" i="13" s="1"/>
  <c r="R24" i="13"/>
  <c r="T24" i="13" s="1"/>
  <c r="G41" i="15"/>
  <c r="R93" i="13"/>
  <c r="V93" i="13" s="1"/>
  <c r="R68" i="13"/>
  <c r="R37" i="13"/>
  <c r="R51" i="13"/>
  <c r="Q31" i="14"/>
  <c r="R97" i="13"/>
  <c r="R89" i="13"/>
  <c r="R48" i="13"/>
  <c r="K66" i="15"/>
  <c r="R79" i="13"/>
  <c r="R63" i="13"/>
  <c r="Q41" i="15"/>
  <c r="O88" i="15"/>
  <c r="Q88" i="15"/>
  <c r="I88" i="15"/>
  <c r="R67" i="15"/>
  <c r="R42" i="15"/>
  <c r="R23" i="2"/>
  <c r="T23" i="2" s="1"/>
  <c r="R45" i="2"/>
  <c r="T45" i="2" s="1"/>
  <c r="R25" i="2"/>
  <c r="T25" i="2" s="1"/>
  <c r="R84" i="2"/>
  <c r="I84" i="14"/>
  <c r="I68" i="14"/>
  <c r="I51" i="14"/>
  <c r="I86" i="14"/>
  <c r="I39" i="14"/>
  <c r="I104" i="14"/>
  <c r="I25" i="14"/>
  <c r="I90" i="14"/>
  <c r="I31" i="14"/>
  <c r="R24" i="2"/>
  <c r="T24" i="2" s="1"/>
  <c r="G88" i="2"/>
  <c r="Q36" i="14"/>
  <c r="G66" i="13"/>
  <c r="G41" i="13"/>
  <c r="K66" i="13"/>
  <c r="Q17" i="13"/>
  <c r="E109" i="13"/>
  <c r="I66" i="13"/>
  <c r="R42" i="13"/>
  <c r="I17" i="13"/>
  <c r="O41" i="13"/>
  <c r="O17" i="13"/>
  <c r="K17" i="13"/>
  <c r="K41" i="13"/>
  <c r="I71" i="14"/>
  <c r="I91" i="14"/>
  <c r="R67" i="13"/>
  <c r="R18" i="13"/>
  <c r="R102" i="13"/>
  <c r="Q41" i="13"/>
  <c r="O66" i="13"/>
  <c r="Q66" i="13"/>
  <c r="T27" i="2"/>
  <c r="Q27" i="14"/>
  <c r="Q88" i="2"/>
  <c r="Q23" i="14"/>
  <c r="I34" i="14"/>
  <c r="I58" i="14"/>
  <c r="I65" i="14"/>
  <c r="I60" i="14"/>
  <c r="Q24" i="14"/>
  <c r="Q39" i="14"/>
  <c r="I97" i="14"/>
  <c r="I63" i="14"/>
  <c r="I30" i="14"/>
  <c r="I78" i="14"/>
  <c r="I69" i="14"/>
  <c r="I35" i="14"/>
  <c r="I100" i="14"/>
  <c r="I83" i="14"/>
  <c r="I54" i="14"/>
  <c r="I37" i="14"/>
  <c r="I57" i="14"/>
  <c r="I36" i="14"/>
  <c r="I81" i="14"/>
  <c r="I52" i="14"/>
  <c r="I23" i="14"/>
  <c r="Q30" i="14"/>
  <c r="Q38" i="14"/>
  <c r="Q28" i="14"/>
  <c r="Q32" i="14"/>
  <c r="R36" i="2"/>
  <c r="I88" i="2"/>
  <c r="I93" i="14"/>
  <c r="I76" i="14"/>
  <c r="I59" i="14"/>
  <c r="I26" i="14"/>
  <c r="I70" i="14"/>
  <c r="I98" i="14"/>
  <c r="I64" i="14"/>
  <c r="I96" i="14"/>
  <c r="I79" i="14"/>
  <c r="I50" i="14"/>
  <c r="I33" i="14"/>
  <c r="I32" i="14"/>
  <c r="I73" i="14"/>
  <c r="I87" i="14"/>
  <c r="I24" i="14"/>
  <c r="R22" i="2"/>
  <c r="T22" i="2" s="1"/>
  <c r="K88" i="2"/>
  <c r="O88" i="2"/>
  <c r="Q22" i="14"/>
  <c r="Q25" i="14"/>
  <c r="Q26" i="14"/>
  <c r="Q29" i="14"/>
  <c r="Q35" i="14"/>
  <c r="I55" i="14"/>
  <c r="I38" i="14"/>
  <c r="I95" i="14"/>
  <c r="I61" i="14"/>
  <c r="I85" i="14"/>
  <c r="I56" i="14"/>
  <c r="I92" i="14"/>
  <c r="I75" i="14"/>
  <c r="I62" i="14"/>
  <c r="I29" i="14"/>
  <c r="I99" i="14"/>
  <c r="I74" i="14"/>
  <c r="I45" i="14"/>
  <c r="I28" i="14"/>
  <c r="I94" i="14"/>
  <c r="I102" i="14"/>
  <c r="R103" i="13"/>
  <c r="I80" i="14"/>
  <c r="R20" i="2"/>
  <c r="V20" i="2" s="1"/>
  <c r="Q19" i="14"/>
  <c r="R21" i="2"/>
  <c r="T21" i="2" s="1"/>
  <c r="Q20" i="14"/>
  <c r="O19" i="14"/>
  <c r="R18" i="12"/>
  <c r="T18" i="12" s="1"/>
  <c r="Q18" i="14"/>
  <c r="Q17" i="12"/>
  <c r="R87" i="12"/>
  <c r="R59" i="12"/>
  <c r="R33" i="12"/>
  <c r="I18" i="14"/>
  <c r="I17" i="12"/>
  <c r="R77" i="12"/>
  <c r="I77" i="14"/>
  <c r="R24" i="12"/>
  <c r="R21" i="12"/>
  <c r="T21" i="12" s="1"/>
  <c r="R25" i="12"/>
  <c r="V25" i="12" s="1"/>
  <c r="K17" i="12"/>
  <c r="O17" i="12"/>
  <c r="Q21" i="14"/>
  <c r="R86" i="12"/>
  <c r="R50" i="12"/>
  <c r="R46" i="12"/>
  <c r="R55" i="12"/>
  <c r="R40" i="12"/>
  <c r="T40" i="12" s="1"/>
  <c r="G40" i="14"/>
  <c r="R80" i="12"/>
  <c r="T80" i="12" s="1"/>
  <c r="I72" i="14"/>
  <c r="I21" i="14"/>
  <c r="I22" i="14"/>
  <c r="I19" i="14"/>
  <c r="I103" i="14"/>
  <c r="G17" i="12"/>
  <c r="Q88" i="12"/>
  <c r="K88" i="12"/>
  <c r="G88" i="12"/>
  <c r="O88" i="12"/>
  <c r="I88" i="12"/>
  <c r="I89" i="14"/>
  <c r="K66" i="12"/>
  <c r="Q66" i="12"/>
  <c r="G66" i="12"/>
  <c r="I82" i="14"/>
  <c r="I66" i="12"/>
  <c r="Q41" i="12"/>
  <c r="K41" i="12"/>
  <c r="R43" i="12"/>
  <c r="T43" i="12" s="1"/>
  <c r="G41" i="12"/>
  <c r="O41" i="12"/>
  <c r="R53" i="12"/>
  <c r="I41" i="12"/>
  <c r="I53" i="14"/>
  <c r="O88" i="13"/>
  <c r="K88" i="13"/>
  <c r="Q88" i="13"/>
  <c r="G88" i="13"/>
  <c r="R101" i="13"/>
  <c r="I88" i="13"/>
  <c r="I101" i="14"/>
  <c r="I17" i="2"/>
  <c r="O17" i="2"/>
  <c r="G17" i="2"/>
  <c r="Q17" i="2"/>
  <c r="K17" i="2"/>
  <c r="R102" i="12"/>
  <c r="V102" i="12" s="1"/>
  <c r="R82" i="12"/>
  <c r="R58" i="12"/>
  <c r="R44" i="12"/>
  <c r="R34" i="12"/>
  <c r="V34" i="12" s="1"/>
  <c r="R61" i="12"/>
  <c r="R23" i="12"/>
  <c r="T23" i="12" s="1"/>
  <c r="R57" i="12"/>
  <c r="R93" i="12"/>
  <c r="R85" i="12"/>
  <c r="R91" i="12"/>
  <c r="V91" i="12" s="1"/>
  <c r="R63" i="12"/>
  <c r="T63" i="12" s="1"/>
  <c r="R99" i="12"/>
  <c r="V99" i="12" s="1"/>
  <c r="R62" i="12"/>
  <c r="R47" i="12"/>
  <c r="R83" i="12"/>
  <c r="R94" i="12"/>
  <c r="R72" i="12"/>
  <c r="R96" i="12"/>
  <c r="T96" i="12" s="1"/>
  <c r="R60" i="12"/>
  <c r="R51" i="12"/>
  <c r="R68" i="12"/>
  <c r="R36" i="12"/>
  <c r="R28" i="12"/>
  <c r="T28" i="12" s="1"/>
  <c r="R95" i="12"/>
  <c r="V95" i="12" s="1"/>
  <c r="R67" i="12"/>
  <c r="R31" i="12"/>
  <c r="T31" i="12" s="1"/>
  <c r="R65" i="12"/>
  <c r="V65" i="12" s="1"/>
  <c r="R73" i="12"/>
  <c r="R70" i="12"/>
  <c r="R26" i="12"/>
  <c r="T26" i="12" s="1"/>
  <c r="R98" i="12"/>
  <c r="T98" i="12" s="1"/>
  <c r="R30" i="12"/>
  <c r="V30" i="12" s="1"/>
  <c r="R100" i="12"/>
  <c r="R92" i="12"/>
  <c r="T92" i="12" s="1"/>
  <c r="R75" i="12"/>
  <c r="R19" i="12"/>
  <c r="T19" i="12" s="1"/>
  <c r="R35" i="12"/>
  <c r="V35" i="12" s="1"/>
  <c r="R49" i="12"/>
  <c r="R78" i="12"/>
  <c r="R42" i="12"/>
  <c r="R54" i="12"/>
  <c r="R64" i="12"/>
  <c r="R56" i="12"/>
  <c r="R48" i="12"/>
  <c r="R32" i="12"/>
  <c r="T32" i="12" s="1"/>
  <c r="R29" i="12"/>
  <c r="V29" i="12" s="1"/>
  <c r="R22" i="12"/>
  <c r="T22" i="12" s="1"/>
  <c r="R52" i="12"/>
  <c r="V52" i="12" s="1"/>
  <c r="R38" i="12"/>
  <c r="V38" i="12" s="1"/>
  <c r="R20" i="12"/>
  <c r="T20" i="12" s="1"/>
  <c r="R103" i="12"/>
  <c r="V103" i="12" s="1"/>
  <c r="R79" i="12"/>
  <c r="T79" i="12" s="1"/>
  <c r="R27" i="12"/>
  <c r="T27" i="12" s="1"/>
  <c r="R45" i="12"/>
  <c r="R97" i="12"/>
  <c r="V97" i="12" s="1"/>
  <c r="R39" i="12"/>
  <c r="V39" i="12" s="1"/>
  <c r="R101" i="12"/>
  <c r="R81" i="12"/>
  <c r="R74" i="12"/>
  <c r="R89" i="12"/>
  <c r="R76" i="12"/>
  <c r="R37" i="12"/>
  <c r="E109" i="12"/>
  <c r="R56" i="2"/>
  <c r="T56" i="2" s="1"/>
  <c r="R61" i="2"/>
  <c r="T61" i="2" s="1"/>
  <c r="R71" i="2"/>
  <c r="R73" i="2"/>
  <c r="R75" i="2"/>
  <c r="V75" i="2" s="1"/>
  <c r="R78" i="2"/>
  <c r="R80" i="2"/>
  <c r="T80" i="2" s="1"/>
  <c r="R94" i="2"/>
  <c r="R92" i="2"/>
  <c r="T92" i="2" s="1"/>
  <c r="R95" i="2"/>
  <c r="T95" i="2" s="1"/>
  <c r="R99" i="2"/>
  <c r="R62" i="2"/>
  <c r="V62" i="2" s="1"/>
  <c r="R87" i="2"/>
  <c r="T87" i="2" s="1"/>
  <c r="R30" i="2"/>
  <c r="T30" i="2" s="1"/>
  <c r="R79" i="2"/>
  <c r="R83" i="2"/>
  <c r="T83" i="2" s="1"/>
  <c r="G104" i="14"/>
  <c r="R86" i="2"/>
  <c r="V86" i="2" s="1"/>
  <c r="R68" i="2"/>
  <c r="V68" i="2" s="1"/>
  <c r="R96" i="2"/>
  <c r="V96" i="2" s="1"/>
  <c r="R89" i="2"/>
  <c r="R60" i="2"/>
  <c r="T60" i="2" s="1"/>
  <c r="R82" i="2"/>
  <c r="T82" i="2" s="1"/>
  <c r="R101" i="2"/>
  <c r="V101" i="2" s="1"/>
  <c r="R93" i="2"/>
  <c r="R72" i="2"/>
  <c r="V72" i="2" s="1"/>
  <c r="R50" i="2"/>
  <c r="V50" i="2" s="1"/>
  <c r="R29" i="2"/>
  <c r="T29" i="2" s="1"/>
  <c r="R34" i="2"/>
  <c r="T34" i="2" s="1"/>
  <c r="R53" i="2"/>
  <c r="T53" i="2" s="1"/>
  <c r="R55" i="2"/>
  <c r="T55" i="2" s="1"/>
  <c r="R74" i="2"/>
  <c r="T74" i="2" s="1"/>
  <c r="R100" i="2"/>
  <c r="R98" i="2"/>
  <c r="T98" i="2" s="1"/>
  <c r="R76" i="2"/>
  <c r="T76" i="2" s="1"/>
  <c r="R90" i="2"/>
  <c r="T90" i="2" s="1"/>
  <c r="R69" i="2"/>
  <c r="T69" i="2" s="1"/>
  <c r="R85" i="2"/>
  <c r="T85" i="2" s="1"/>
  <c r="R63" i="2"/>
  <c r="T63" i="2" s="1"/>
  <c r="R70" i="2"/>
  <c r="T70" i="2" s="1"/>
  <c r="R52" i="2"/>
  <c r="T52" i="2" s="1"/>
  <c r="R54" i="2"/>
  <c r="T54" i="2" s="1"/>
  <c r="R57" i="2"/>
  <c r="T57" i="2" s="1"/>
  <c r="R58" i="2"/>
  <c r="T58" i="2" s="1"/>
  <c r="R59" i="2"/>
  <c r="T59" i="2" s="1"/>
  <c r="R77" i="2"/>
  <c r="T77" i="2" s="1"/>
  <c r="R102" i="2"/>
  <c r="V102" i="2" s="1"/>
  <c r="R39" i="2"/>
  <c r="R103" i="2"/>
  <c r="V103" i="2" s="1"/>
  <c r="R64" i="2"/>
  <c r="V64" i="2" s="1"/>
  <c r="R91" i="2"/>
  <c r="T91" i="2" s="1"/>
  <c r="R81" i="2"/>
  <c r="T81" i="2" s="1"/>
  <c r="R65" i="2"/>
  <c r="T65" i="2" s="1"/>
  <c r="R97" i="2"/>
  <c r="T97" i="2" s="1"/>
  <c r="R104" i="2"/>
  <c r="R51" i="2"/>
  <c r="V51" i="2" s="1"/>
  <c r="R31" i="2"/>
  <c r="T31" i="2" s="1"/>
  <c r="E109" i="14"/>
  <c r="R28" i="2"/>
  <c r="T28" i="2" s="1"/>
  <c r="R32" i="2"/>
  <c r="V32" i="2" s="1"/>
  <c r="R37" i="2"/>
  <c r="T37" i="2" s="1"/>
  <c r="R33" i="2"/>
  <c r="R38" i="2"/>
  <c r="V38" i="2" s="1"/>
  <c r="R35" i="2"/>
  <c r="T35" i="2" s="1"/>
  <c r="T94" i="12"/>
  <c r="Q91" i="14"/>
  <c r="K104" i="14"/>
  <c r="Q104" i="14"/>
  <c r="O95" i="14"/>
  <c r="O104" i="14"/>
  <c r="T30" i="13"/>
  <c r="T20" i="13"/>
  <c r="T23" i="13"/>
  <c r="T34" i="13"/>
  <c r="T19" i="13"/>
  <c r="Q98" i="14"/>
  <c r="O92" i="14"/>
  <c r="G100" i="14"/>
  <c r="T29" i="12"/>
  <c r="T33" i="12"/>
  <c r="T24" i="12"/>
  <c r="T25" i="12"/>
  <c r="T97" i="12"/>
  <c r="Q77" i="14"/>
  <c r="O94" i="14"/>
  <c r="T50" i="2"/>
  <c r="Q99" i="14"/>
  <c r="O54" i="14"/>
  <c r="V34" i="15"/>
  <c r="W34" i="15" s="1"/>
  <c r="Q79" i="14"/>
  <c r="V85" i="15"/>
  <c r="W85" i="15" s="1"/>
  <c r="V32" i="15"/>
  <c r="W32" i="15" s="1"/>
  <c r="V26" i="15"/>
  <c r="W26" i="15" s="1"/>
  <c r="V21" i="15"/>
  <c r="W21" i="15" s="1"/>
  <c r="O79" i="14"/>
  <c r="O69" i="14"/>
  <c r="V39" i="13"/>
  <c r="O75" i="14"/>
  <c r="Q87" i="14"/>
  <c r="Q73" i="14"/>
  <c r="V24" i="13"/>
  <c r="O68" i="14"/>
  <c r="G36" i="14"/>
  <c r="K81" i="14"/>
  <c r="G37" i="14"/>
  <c r="K34" i="14"/>
  <c r="K55" i="14"/>
  <c r="K28" i="14"/>
  <c r="O38" i="14"/>
  <c r="O26" i="14"/>
  <c r="K26" i="14"/>
  <c r="K38" i="14"/>
  <c r="Q69" i="14"/>
  <c r="K24" i="14"/>
  <c r="O84" i="14"/>
  <c r="G65" i="14"/>
  <c r="G79" i="14"/>
  <c r="K36" i="14"/>
  <c r="K80" i="14"/>
  <c r="O20" i="14"/>
  <c r="O60" i="14"/>
  <c r="Q51" i="14"/>
  <c r="O53" i="14"/>
  <c r="G63" i="14"/>
  <c r="O57" i="14"/>
  <c r="O91" i="14"/>
  <c r="G83" i="14"/>
  <c r="Q95" i="14"/>
  <c r="K39" i="14"/>
  <c r="O28" i="14"/>
  <c r="G54" i="14"/>
  <c r="Q68" i="14"/>
  <c r="K73" i="14"/>
  <c r="K85" i="14"/>
  <c r="K100" i="14"/>
  <c r="G50" i="14"/>
  <c r="G97" i="14"/>
  <c r="K57" i="14"/>
  <c r="K31" i="14"/>
  <c r="K33" i="14"/>
  <c r="O70" i="14"/>
  <c r="G78" i="14"/>
  <c r="K83" i="14"/>
  <c r="K25" i="14"/>
  <c r="Q97" i="14"/>
  <c r="O24" i="14"/>
  <c r="K18" i="14"/>
  <c r="Q55" i="14"/>
  <c r="G20" i="14"/>
  <c r="K23" i="14"/>
  <c r="O33" i="14"/>
  <c r="O29" i="14"/>
  <c r="O25" i="14"/>
  <c r="G53" i="14"/>
  <c r="K58" i="14"/>
  <c r="O59" i="14"/>
  <c r="O71" i="14"/>
  <c r="G74" i="14"/>
  <c r="K77" i="14"/>
  <c r="Q81" i="14"/>
  <c r="O76" i="14"/>
  <c r="Q64" i="14"/>
  <c r="K30" i="14"/>
  <c r="Q85" i="14"/>
  <c r="K78" i="14"/>
  <c r="G94" i="14"/>
  <c r="Q101" i="14"/>
  <c r="G23" i="14"/>
  <c r="G24" i="14"/>
  <c r="G33" i="14"/>
  <c r="G35" i="14"/>
  <c r="K45" i="14"/>
  <c r="Q53" i="14"/>
  <c r="G57" i="14"/>
  <c r="G75" i="14"/>
  <c r="Q80" i="14"/>
  <c r="Q94" i="14"/>
  <c r="G90" i="14"/>
  <c r="O65" i="14"/>
  <c r="O99" i="14"/>
  <c r="K102" i="14"/>
  <c r="G27" i="14"/>
  <c r="G28" i="14"/>
  <c r="O35" i="14"/>
  <c r="O45" i="14"/>
  <c r="Q58" i="14"/>
  <c r="G61" i="14"/>
  <c r="G80" i="14"/>
  <c r="O82" i="14"/>
  <c r="K62" i="14"/>
  <c r="Q84" i="14"/>
  <c r="V19" i="12"/>
  <c r="O90" i="14"/>
  <c r="K65" i="14"/>
  <c r="G87" i="14"/>
  <c r="O32" i="14"/>
  <c r="K19" i="14"/>
  <c r="G73" i="14"/>
  <c r="K75" i="14"/>
  <c r="K21" i="14"/>
  <c r="K22" i="14"/>
  <c r="K20" i="14"/>
  <c r="O50" i="14"/>
  <c r="K103" i="14"/>
  <c r="G101" i="14"/>
  <c r="Q102" i="14"/>
  <c r="K84" i="14"/>
  <c r="O103" i="14"/>
  <c r="G19" i="14"/>
  <c r="O27" i="14"/>
  <c r="K35" i="14"/>
  <c r="G29" i="14"/>
  <c r="G34" i="14"/>
  <c r="O34" i="14"/>
  <c r="O22" i="14"/>
  <c r="G45" i="14"/>
  <c r="O52" i="14"/>
  <c r="Q54" i="14"/>
  <c r="G55" i="14"/>
  <c r="Q56" i="14"/>
  <c r="K60" i="14"/>
  <c r="O61" i="14"/>
  <c r="G69" i="14"/>
  <c r="K70" i="14"/>
  <c r="G72" i="14"/>
  <c r="Q92" i="14"/>
  <c r="Q82" i="14"/>
  <c r="K74" i="14"/>
  <c r="K97" i="14"/>
  <c r="K79" i="14"/>
  <c r="G68" i="14"/>
  <c r="K53" i="14"/>
  <c r="O62" i="14"/>
  <c r="O39" i="14"/>
  <c r="K37" i="14"/>
  <c r="K69" i="14"/>
  <c r="G70" i="14"/>
  <c r="O72" i="14"/>
  <c r="G82" i="14"/>
  <c r="K92" i="14"/>
  <c r="Q96" i="14"/>
  <c r="O63" i="14"/>
  <c r="O18" i="14"/>
  <c r="K51" i="14"/>
  <c r="O78" i="14"/>
  <c r="O73" i="14"/>
  <c r="K68" i="14"/>
  <c r="Q50" i="14"/>
  <c r="G91" i="14"/>
  <c r="Q86" i="14"/>
  <c r="Q59" i="14"/>
  <c r="K29" i="14"/>
  <c r="O100" i="14"/>
  <c r="V35" i="13"/>
  <c r="O93" i="14"/>
  <c r="O31" i="14"/>
  <c r="O37" i="14"/>
  <c r="G38" i="14"/>
  <c r="G25" i="14"/>
  <c r="G52" i="14"/>
  <c r="O56" i="14"/>
  <c r="G58" i="14"/>
  <c r="G59" i="14"/>
  <c r="Q60" i="14"/>
  <c r="Q70" i="14"/>
  <c r="K71" i="14"/>
  <c r="G77" i="14"/>
  <c r="O83" i="14"/>
  <c r="G96" i="14"/>
  <c r="G51" i="14"/>
  <c r="K91" i="14"/>
  <c r="G76" i="14"/>
  <c r="K72" i="14"/>
  <c r="Q45" i="14"/>
  <c r="K63" i="14"/>
  <c r="G86" i="14"/>
  <c r="O87" i="14"/>
  <c r="O58" i="14"/>
  <c r="K76" i="14"/>
  <c r="G98" i="14"/>
  <c r="K27" i="14"/>
  <c r="K32" i="14"/>
  <c r="G26" i="14"/>
  <c r="G22" i="14"/>
  <c r="O80" i="14"/>
  <c r="K82" i="14"/>
  <c r="K50" i="14"/>
  <c r="G85" i="14"/>
  <c r="Q63" i="14"/>
  <c r="O64" i="14"/>
  <c r="K87" i="14"/>
  <c r="G84" i="14"/>
  <c r="O102" i="14"/>
  <c r="G99" i="14"/>
  <c r="Q83" i="14"/>
  <c r="V100" i="13"/>
  <c r="O101" i="14"/>
  <c r="O86" i="14"/>
  <c r="K89" i="14"/>
  <c r="G71" i="14"/>
  <c r="Q62" i="14"/>
  <c r="G103" i="14"/>
  <c r="Q74" i="14"/>
  <c r="Q90" i="14"/>
  <c r="K93" i="14"/>
  <c r="K95" i="14"/>
  <c r="K101" i="14"/>
  <c r="K61" i="14"/>
  <c r="O21" i="14"/>
  <c r="K52" i="14"/>
  <c r="G56" i="14"/>
  <c r="Q57" i="14"/>
  <c r="Q72" i="14"/>
  <c r="K86" i="14"/>
  <c r="G102" i="14"/>
  <c r="G39" i="14"/>
  <c r="O97" i="14"/>
  <c r="Q89" i="14"/>
  <c r="Q103" i="14"/>
  <c r="G62" i="14"/>
  <c r="G31" i="14"/>
  <c r="G32" i="14"/>
  <c r="O23" i="14"/>
  <c r="O36" i="14"/>
  <c r="G21" i="14"/>
  <c r="G30" i="14"/>
  <c r="O30" i="14"/>
  <c r="G89" i="14"/>
  <c r="Q52" i="14"/>
  <c r="K54" i="14"/>
  <c r="O55" i="14"/>
  <c r="K56" i="14"/>
  <c r="K59" i="14"/>
  <c r="G60" i="14"/>
  <c r="Q61" i="14"/>
  <c r="Q71" i="14"/>
  <c r="O74" i="14"/>
  <c r="O77" i="14"/>
  <c r="O81" i="14"/>
  <c r="O96" i="14"/>
  <c r="K94" i="14"/>
  <c r="G92" i="14"/>
  <c r="K96" i="14"/>
  <c r="Q100" i="14"/>
  <c r="Q93" i="14"/>
  <c r="O89" i="14"/>
  <c r="G18" i="14"/>
  <c r="O85" i="14"/>
  <c r="Q78" i="14"/>
  <c r="O51" i="14"/>
  <c r="Q65" i="14"/>
  <c r="G64" i="14"/>
  <c r="K98" i="14"/>
  <c r="K99" i="14"/>
  <c r="G93" i="14"/>
  <c r="K90" i="14"/>
  <c r="G95" i="14"/>
  <c r="Q75" i="14"/>
  <c r="Q76" i="14"/>
  <c r="V33" i="12"/>
  <c r="V31" i="15"/>
  <c r="W31" i="15" s="1"/>
  <c r="K64" i="14"/>
  <c r="G81" i="14"/>
  <c r="O98" i="14"/>
  <c r="V99" i="15"/>
  <c r="W99" i="15" s="1"/>
  <c r="V97" i="15"/>
  <c r="W97" i="15" s="1"/>
  <c r="Y97" i="15" s="1"/>
  <c r="T40" i="15"/>
  <c r="V40" i="15"/>
  <c r="V43" i="13"/>
  <c r="V51" i="13"/>
  <c r="V20" i="13"/>
  <c r="V34" i="13"/>
  <c r="V69" i="13"/>
  <c r="V104" i="12"/>
  <c r="V28" i="12"/>
  <c r="V69" i="12"/>
  <c r="T19" i="2" l="1"/>
  <c r="T18" i="2"/>
  <c r="R18" i="14"/>
  <c r="V18" i="14" s="1"/>
  <c r="T96" i="2"/>
  <c r="W96" i="2" s="1"/>
  <c r="Y96" i="2" s="1"/>
  <c r="V23" i="12"/>
  <c r="V22" i="15"/>
  <c r="W22" i="15" s="1"/>
  <c r="V91" i="2"/>
  <c r="W91" i="2" s="1"/>
  <c r="Y91" i="2" s="1"/>
  <c r="V26" i="12"/>
  <c r="W26" i="12" s="1"/>
  <c r="Y26" i="12" s="1"/>
  <c r="T26" i="13"/>
  <c r="T91" i="13"/>
  <c r="V81" i="15"/>
  <c r="W81" i="15" s="1"/>
  <c r="T52" i="12"/>
  <c r="W52" i="12" s="1"/>
  <c r="V55" i="2"/>
  <c r="W55" i="2" s="1"/>
  <c r="Y55" i="2" s="1"/>
  <c r="T62" i="2"/>
  <c r="W62" i="2" s="1"/>
  <c r="Y62" i="2" s="1"/>
  <c r="V25" i="2"/>
  <c r="W25" i="2" s="1"/>
  <c r="Y25" i="2" s="1"/>
  <c r="V24" i="2"/>
  <c r="W24" i="2" s="1"/>
  <c r="Y24" i="2" s="1"/>
  <c r="T75" i="2"/>
  <c r="W75" i="2" s="1"/>
  <c r="Y75" i="2" s="1"/>
  <c r="V45" i="2"/>
  <c r="V56" i="2"/>
  <c r="W56" i="2" s="1"/>
  <c r="Y56" i="2" s="1"/>
  <c r="V81" i="2"/>
  <c r="W81" i="2" s="1"/>
  <c r="Y81" i="2" s="1"/>
  <c r="V83" i="2"/>
  <c r="W83" i="2" s="1"/>
  <c r="Y83" i="2" s="1"/>
  <c r="V92" i="2"/>
  <c r="W92" i="2" s="1"/>
  <c r="Y92" i="2" s="1"/>
  <c r="V22" i="2"/>
  <c r="W22" i="2" s="1"/>
  <c r="Y22" i="2" s="1"/>
  <c r="V18" i="2"/>
  <c r="T96" i="13"/>
  <c r="V33" i="13"/>
  <c r="V31" i="13"/>
  <c r="V22" i="13"/>
  <c r="W22" i="13" s="1"/>
  <c r="Y22" i="13" s="1"/>
  <c r="T28" i="13"/>
  <c r="G109" i="13"/>
  <c r="V25" i="13"/>
  <c r="W25" i="13" s="1"/>
  <c r="Y25" i="13" s="1"/>
  <c r="T93" i="13"/>
  <c r="W93" i="13" s="1"/>
  <c r="Y93" i="13" s="1"/>
  <c r="V40" i="13"/>
  <c r="W40" i="13" s="1"/>
  <c r="Y40" i="13" s="1"/>
  <c r="R88" i="13"/>
  <c r="O109" i="13"/>
  <c r="R17" i="13"/>
  <c r="R41" i="15"/>
  <c r="V24" i="15"/>
  <c r="W24" i="15" s="1"/>
  <c r="V29" i="15"/>
  <c r="W29" i="15" s="1"/>
  <c r="V95" i="15"/>
  <c r="W95" i="15" s="1"/>
  <c r="Y95" i="15" s="1"/>
  <c r="V28" i="15"/>
  <c r="W28" i="15" s="1"/>
  <c r="V20" i="15"/>
  <c r="W20" i="15" s="1"/>
  <c r="V91" i="15"/>
  <c r="W91" i="15" s="1"/>
  <c r="V77" i="15"/>
  <c r="W77" i="15" s="1"/>
  <c r="Y77" i="15" s="1"/>
  <c r="T30" i="12"/>
  <c r="T42" i="15"/>
  <c r="T102" i="12"/>
  <c r="R66" i="13"/>
  <c r="R41" i="13"/>
  <c r="R66" i="15"/>
  <c r="T67" i="15"/>
  <c r="T66" i="15" s="1"/>
  <c r="R88" i="15"/>
  <c r="T89" i="15"/>
  <c r="T88" i="15" s="1"/>
  <c r="I109" i="15"/>
  <c r="V32" i="13"/>
  <c r="W32" i="13" s="1"/>
  <c r="Y32" i="13" s="1"/>
  <c r="T36" i="15"/>
  <c r="T18" i="13"/>
  <c r="O109" i="15"/>
  <c r="R40" i="14"/>
  <c r="Q109" i="15"/>
  <c r="V93" i="15"/>
  <c r="W93" i="15" s="1"/>
  <c r="Y93" i="15" s="1"/>
  <c r="V40" i="12"/>
  <c r="V31" i="12"/>
  <c r="W31" i="12" s="1"/>
  <c r="Y31" i="12" s="1"/>
  <c r="V90" i="2"/>
  <c r="W90" i="2" s="1"/>
  <c r="Y90" i="2" s="1"/>
  <c r="V57" i="2"/>
  <c r="W57" i="2" s="1"/>
  <c r="Y57" i="2" s="1"/>
  <c r="V74" i="2"/>
  <c r="W74" i="2" s="1"/>
  <c r="AA74" i="2" s="1"/>
  <c r="V63" i="2"/>
  <c r="W63" i="2" s="1"/>
  <c r="Y63" i="2" s="1"/>
  <c r="T34" i="12"/>
  <c r="K109" i="15"/>
  <c r="R17" i="15"/>
  <c r="V18" i="15"/>
  <c r="T18" i="15"/>
  <c r="W18" i="15" s="1"/>
  <c r="G109" i="15"/>
  <c r="V29" i="2"/>
  <c r="W29" i="2" s="1"/>
  <c r="Y29" i="2" s="1"/>
  <c r="V87" i="2"/>
  <c r="W87" i="2" s="1"/>
  <c r="Y87" i="2" s="1"/>
  <c r="V80" i="2"/>
  <c r="W80" i="2" s="1"/>
  <c r="AA80" i="2" s="1"/>
  <c r="V97" i="2"/>
  <c r="W97" i="2" s="1"/>
  <c r="Y97" i="2" s="1"/>
  <c r="W96" i="13"/>
  <c r="Y96" i="13" s="1"/>
  <c r="T101" i="13"/>
  <c r="W24" i="13"/>
  <c r="W31" i="13"/>
  <c r="Y31" i="13" s="1"/>
  <c r="Q109" i="13"/>
  <c r="V101" i="13"/>
  <c r="I109" i="13"/>
  <c r="K109" i="13"/>
  <c r="V95" i="2"/>
  <c r="W95" i="2" s="1"/>
  <c r="Y95" i="2" s="1"/>
  <c r="R88" i="2"/>
  <c r="T103" i="2"/>
  <c r="W103" i="2" s="1"/>
  <c r="Y103" i="2" s="1"/>
  <c r="V59" i="2"/>
  <c r="W59" i="2" s="1"/>
  <c r="Y59" i="2" s="1"/>
  <c r="V31" i="2"/>
  <c r="W31" i="2" s="1"/>
  <c r="Y31" i="2" s="1"/>
  <c r="G109" i="12"/>
  <c r="I17" i="14"/>
  <c r="V19" i="14"/>
  <c r="R22" i="14"/>
  <c r="V22" i="14" s="1"/>
  <c r="Q17" i="14"/>
  <c r="R66" i="12"/>
  <c r="R26" i="14"/>
  <c r="V26" i="14" s="1"/>
  <c r="R28" i="14"/>
  <c r="V28" i="14" s="1"/>
  <c r="V22" i="12"/>
  <c r="W40" i="12"/>
  <c r="I88" i="14"/>
  <c r="Q109" i="12"/>
  <c r="O109" i="12"/>
  <c r="R17" i="12"/>
  <c r="R88" i="12"/>
  <c r="R41" i="12"/>
  <c r="V43" i="12"/>
  <c r="W43" i="12" s="1"/>
  <c r="R29" i="14"/>
  <c r="V29" i="14" s="1"/>
  <c r="R23" i="14"/>
  <c r="V23" i="14" s="1"/>
  <c r="O88" i="14"/>
  <c r="R30" i="14"/>
  <c r="V30" i="14" s="1"/>
  <c r="R32" i="14"/>
  <c r="V32" i="14" s="1"/>
  <c r="Q88" i="14"/>
  <c r="R25" i="14"/>
  <c r="V25" i="14" s="1"/>
  <c r="R35" i="14"/>
  <c r="V35" i="14" s="1"/>
  <c r="R21" i="14"/>
  <c r="V21" i="14" s="1"/>
  <c r="R31" i="14"/>
  <c r="V31" i="14" s="1"/>
  <c r="K88" i="14"/>
  <c r="R38" i="14"/>
  <c r="V38" i="14" s="1"/>
  <c r="V27" i="14"/>
  <c r="R33" i="14"/>
  <c r="V33" i="14" s="1"/>
  <c r="R36" i="14"/>
  <c r="V36" i="14" s="1"/>
  <c r="G88" i="14"/>
  <c r="R39" i="14"/>
  <c r="V39" i="14" s="1"/>
  <c r="R34" i="14"/>
  <c r="V34" i="14" s="1"/>
  <c r="R24" i="14"/>
  <c r="R20" i="14"/>
  <c r="V20" i="14" s="1"/>
  <c r="R37" i="14"/>
  <c r="V37" i="14" s="1"/>
  <c r="T20" i="2"/>
  <c r="W20" i="2" s="1"/>
  <c r="Y20" i="2" s="1"/>
  <c r="O17" i="14"/>
  <c r="G17" i="14"/>
  <c r="K17" i="14"/>
  <c r="R17" i="2"/>
  <c r="W34" i="12"/>
  <c r="Y34" i="12" s="1"/>
  <c r="I109" i="12"/>
  <c r="V32" i="12"/>
  <c r="W25" i="12"/>
  <c r="Y25" i="12" s="1"/>
  <c r="W22" i="12"/>
  <c r="Y22" i="12" s="1"/>
  <c r="K109" i="12"/>
  <c r="W19" i="12"/>
  <c r="W33" i="12"/>
  <c r="Y33" i="12" s="1"/>
  <c r="W32" i="12"/>
  <c r="W102" i="12"/>
  <c r="T64" i="2"/>
  <c r="W64" i="2" s="1"/>
  <c r="Y64" i="2" s="1"/>
  <c r="V19" i="2"/>
  <c r="T32" i="2"/>
  <c r="W32" i="2" s="1"/>
  <c r="Y32" i="2" s="1"/>
  <c r="V53" i="2"/>
  <c r="W53" i="2" s="1"/>
  <c r="Y53" i="2" s="1"/>
  <c r="V23" i="2"/>
  <c r="W23" i="2" s="1"/>
  <c r="Y23" i="2" s="1"/>
  <c r="T72" i="2"/>
  <c r="W72" i="2" s="1"/>
  <c r="Y72" i="2" s="1"/>
  <c r="V34" i="2"/>
  <c r="W34" i="2" s="1"/>
  <c r="Y34" i="2" s="1"/>
  <c r="V30" i="2"/>
  <c r="W30" i="2" s="1"/>
  <c r="Y30" i="2" s="1"/>
  <c r="T51" i="2"/>
  <c r="W51" i="2" s="1"/>
  <c r="Y51" i="2" s="1"/>
  <c r="V58" i="2"/>
  <c r="W58" i="2" s="1"/>
  <c r="Y58" i="2" s="1"/>
  <c r="V28" i="2"/>
  <c r="W28" i="2" s="1"/>
  <c r="Y28" i="2" s="1"/>
  <c r="V26" i="2"/>
  <c r="W26" i="2" s="1"/>
  <c r="Y26" i="2" s="1"/>
  <c r="V60" i="2"/>
  <c r="W60" i="2" s="1"/>
  <c r="Y60" i="2" s="1"/>
  <c r="T68" i="2"/>
  <c r="W68" i="2" s="1"/>
  <c r="Y68" i="2" s="1"/>
  <c r="V65" i="2"/>
  <c r="W65" i="2" s="1"/>
  <c r="Y65" i="2" s="1"/>
  <c r="V85" i="2"/>
  <c r="W85" i="2" s="1"/>
  <c r="Y85" i="2" s="1"/>
  <c r="V54" i="2"/>
  <c r="W54" i="2" s="1"/>
  <c r="Y54" i="2" s="1"/>
  <c r="V52" i="2"/>
  <c r="W52" i="2" s="1"/>
  <c r="Y52" i="2" s="1"/>
  <c r="V35" i="2"/>
  <c r="W35" i="2" s="1"/>
  <c r="Y35" i="2" s="1"/>
  <c r="V21" i="2"/>
  <c r="W21" i="2" s="1"/>
  <c r="Y21" i="2" s="1"/>
  <c r="V37" i="2"/>
  <c r="W37" i="2" s="1"/>
  <c r="Y37" i="2" s="1"/>
  <c r="V27" i="2"/>
  <c r="W27" i="2" s="1"/>
  <c r="AA27" i="2" s="1"/>
  <c r="T38" i="2"/>
  <c r="W38" i="2" s="1"/>
  <c r="Y38" i="2" s="1"/>
  <c r="W40" i="15"/>
  <c r="Y40" i="15" s="1"/>
  <c r="W91" i="13"/>
  <c r="Y91" i="13" s="1"/>
  <c r="W28" i="13"/>
  <c r="Y28" i="13" s="1"/>
  <c r="W20" i="13"/>
  <c r="Y20" i="13" s="1"/>
  <c r="W26" i="13"/>
  <c r="Y26" i="13" s="1"/>
  <c r="W34" i="13"/>
  <c r="Y34" i="13" s="1"/>
  <c r="W33" i="13"/>
  <c r="Y33" i="13" s="1"/>
  <c r="W45" i="2"/>
  <c r="Y45" i="2" s="1"/>
  <c r="W50" i="2"/>
  <c r="Y50" i="2" s="1"/>
  <c r="V39" i="2"/>
  <c r="T39" i="2"/>
  <c r="V33" i="2"/>
  <c r="V36" i="2"/>
  <c r="T33" i="2"/>
  <c r="T36" i="2"/>
  <c r="W28" i="12"/>
  <c r="W30" i="12"/>
  <c r="Y30" i="12" s="1"/>
  <c r="W23" i="12"/>
  <c r="Y23" i="12" s="1"/>
  <c r="W29" i="12"/>
  <c r="Y29" i="12" s="1"/>
  <c r="V38" i="15"/>
  <c r="T38" i="15"/>
  <c r="V39" i="15"/>
  <c r="T39" i="15"/>
  <c r="T35" i="15"/>
  <c r="W36" i="15"/>
  <c r="Y36" i="15" s="1"/>
  <c r="V37" i="15"/>
  <c r="T37" i="15"/>
  <c r="T62" i="15"/>
  <c r="T63" i="15"/>
  <c r="T54" i="15"/>
  <c r="T57" i="15"/>
  <c r="T47" i="15"/>
  <c r="T59" i="15"/>
  <c r="T51" i="15"/>
  <c r="T61" i="15"/>
  <c r="T56" i="15"/>
  <c r="T45" i="15"/>
  <c r="T48" i="15"/>
  <c r="T44" i="15"/>
  <c r="T50" i="15"/>
  <c r="T49" i="15"/>
  <c r="T53" i="15"/>
  <c r="T55" i="15"/>
  <c r="T46" i="15"/>
  <c r="T52" i="15"/>
  <c r="T60" i="15"/>
  <c r="T58" i="15"/>
  <c r="T43" i="15"/>
  <c r="T90" i="12"/>
  <c r="T95" i="12"/>
  <c r="W95" i="12" s="1"/>
  <c r="Y95" i="12" s="1"/>
  <c r="T91" i="12"/>
  <c r="W91" i="12" s="1"/>
  <c r="Y91" i="12" s="1"/>
  <c r="T89" i="12"/>
  <c r="V84" i="12"/>
  <c r="V77" i="12"/>
  <c r="V92" i="12"/>
  <c r="W92" i="12" s="1"/>
  <c r="Y92" i="12" s="1"/>
  <c r="T93" i="12"/>
  <c r="T99" i="12"/>
  <c r="W99" i="12" s="1"/>
  <c r="T100" i="12"/>
  <c r="W97" i="12"/>
  <c r="Y97" i="12" s="1"/>
  <c r="V69" i="2"/>
  <c r="W69" i="2" s="1"/>
  <c r="Y69" i="2" s="1"/>
  <c r="T86" i="2"/>
  <c r="V84" i="2"/>
  <c r="T84" i="2"/>
  <c r="V99" i="2"/>
  <c r="T99" i="2"/>
  <c r="V93" i="2"/>
  <c r="V94" i="2"/>
  <c r="V98" i="2"/>
  <c r="T93" i="2"/>
  <c r="T94" i="2"/>
  <c r="V71" i="2"/>
  <c r="T73" i="2"/>
  <c r="V79" i="2"/>
  <c r="T71" i="2"/>
  <c r="V78" i="2"/>
  <c r="T79" i="2"/>
  <c r="V77" i="2"/>
  <c r="W77" i="2" s="1"/>
  <c r="Y77" i="2" s="1"/>
  <c r="V76" i="2"/>
  <c r="W76" i="2" s="1"/>
  <c r="Y76" i="2" s="1"/>
  <c r="V73" i="2"/>
  <c r="T78" i="2"/>
  <c r="V82" i="2"/>
  <c r="W82" i="2" s="1"/>
  <c r="Y82" i="2" s="1"/>
  <c r="V70" i="2"/>
  <c r="W70" i="2" s="1"/>
  <c r="AA70" i="2" s="1"/>
  <c r="V61" i="2"/>
  <c r="W61" i="2" s="1"/>
  <c r="Y61" i="2" s="1"/>
  <c r="V27" i="15"/>
  <c r="W27" i="15" s="1"/>
  <c r="Y99" i="15"/>
  <c r="Y91" i="15"/>
  <c r="T45" i="13"/>
  <c r="T84" i="13"/>
  <c r="T58" i="13"/>
  <c r="T56" i="13"/>
  <c r="T78" i="13"/>
  <c r="T38" i="13"/>
  <c r="T35" i="13"/>
  <c r="W35" i="13" s="1"/>
  <c r="Y35" i="13" s="1"/>
  <c r="T77" i="13"/>
  <c r="T82" i="13"/>
  <c r="T59" i="13"/>
  <c r="T83" i="13"/>
  <c r="T53" i="13"/>
  <c r="T60" i="13"/>
  <c r="V60" i="13"/>
  <c r="T87" i="13"/>
  <c r="T71" i="13"/>
  <c r="T69" i="13"/>
  <c r="T68" i="13"/>
  <c r="V36" i="13"/>
  <c r="T36" i="13"/>
  <c r="T61" i="13"/>
  <c r="T62" i="13"/>
  <c r="T70" i="13"/>
  <c r="T54" i="13"/>
  <c r="T75" i="13"/>
  <c r="T76" i="13"/>
  <c r="T46" i="13"/>
  <c r="T85" i="13"/>
  <c r="T79" i="13"/>
  <c r="T37" i="13"/>
  <c r="T47" i="13"/>
  <c r="T65" i="13"/>
  <c r="T44" i="13"/>
  <c r="T57" i="13"/>
  <c r="T49" i="13"/>
  <c r="T50" i="13"/>
  <c r="T64" i="13"/>
  <c r="T39" i="13"/>
  <c r="T51" i="13"/>
  <c r="V38" i="13"/>
  <c r="V59" i="13"/>
  <c r="T86" i="13"/>
  <c r="T63" i="13"/>
  <c r="T73" i="13"/>
  <c r="T72" i="13"/>
  <c r="T55" i="13"/>
  <c r="T43" i="13"/>
  <c r="T74" i="13"/>
  <c r="T42" i="13"/>
  <c r="T81" i="13"/>
  <c r="T52" i="13"/>
  <c r="T48" i="13"/>
  <c r="T80" i="13"/>
  <c r="T67" i="13"/>
  <c r="T74" i="12"/>
  <c r="T65" i="12"/>
  <c r="W65" i="12" s="1"/>
  <c r="T50" i="12"/>
  <c r="T71" i="12"/>
  <c r="T55" i="12"/>
  <c r="T86" i="12"/>
  <c r="T83" i="12"/>
  <c r="T49" i="12"/>
  <c r="V37" i="12"/>
  <c r="T37" i="12"/>
  <c r="T35" i="12"/>
  <c r="T44" i="12"/>
  <c r="T36" i="12"/>
  <c r="T58" i="12"/>
  <c r="T103" i="12"/>
  <c r="W103" i="12" s="1"/>
  <c r="Y103" i="12" s="1"/>
  <c r="T101" i="12"/>
  <c r="V49" i="12"/>
  <c r="T45" i="12"/>
  <c r="T85" i="12"/>
  <c r="T39" i="12"/>
  <c r="W39" i="12" s="1"/>
  <c r="Y39" i="12" s="1"/>
  <c r="T75" i="12"/>
  <c r="T48" i="12"/>
  <c r="T69" i="12"/>
  <c r="W69" i="12" s="1"/>
  <c r="Y69" i="12" s="1"/>
  <c r="T54" i="12"/>
  <c r="T81" i="12"/>
  <c r="T51" i="12"/>
  <c r="T76" i="12"/>
  <c r="T70" i="12"/>
  <c r="T73" i="12"/>
  <c r="T67" i="12"/>
  <c r="T68" i="12"/>
  <c r="T46" i="12"/>
  <c r="T56" i="12"/>
  <c r="T87" i="12"/>
  <c r="T38" i="12"/>
  <c r="W38" i="12" s="1"/>
  <c r="Y38" i="12" s="1"/>
  <c r="T82" i="12"/>
  <c r="T61" i="12"/>
  <c r="T59" i="12"/>
  <c r="T62" i="12"/>
  <c r="V87" i="12"/>
  <c r="V101" i="12"/>
  <c r="T72" i="12"/>
  <c r="T78" i="12"/>
  <c r="T64" i="12"/>
  <c r="T57" i="12"/>
  <c r="T42" i="12"/>
  <c r="T60" i="12"/>
  <c r="T47" i="12"/>
  <c r="T84" i="12"/>
  <c r="T77" i="12"/>
  <c r="T53" i="12"/>
  <c r="T104" i="12"/>
  <c r="W104" i="12" s="1"/>
  <c r="Y104" i="12" s="1"/>
  <c r="T89" i="2"/>
  <c r="V89" i="2"/>
  <c r="T101" i="2"/>
  <c r="W101" i="2" s="1"/>
  <c r="T102" i="2"/>
  <c r="W102" i="2" s="1"/>
  <c r="T100" i="2"/>
  <c r="V100" i="2"/>
  <c r="T104" i="2"/>
  <c r="V30" i="15"/>
  <c r="V57" i="15"/>
  <c r="W57" i="15" s="1"/>
  <c r="Y27" i="15"/>
  <c r="V74" i="15"/>
  <c r="W74" i="15" s="1"/>
  <c r="V79" i="15"/>
  <c r="W79" i="15" s="1"/>
  <c r="Y81" i="15"/>
  <c r="V33" i="15"/>
  <c r="V63" i="15"/>
  <c r="Y79" i="15"/>
  <c r="V78" i="15"/>
  <c r="V75" i="15"/>
  <c r="W75" i="15" s="1"/>
  <c r="Y75" i="15" s="1"/>
  <c r="V69" i="15"/>
  <c r="V25" i="15"/>
  <c r="V70" i="15"/>
  <c r="W70" i="15" s="1"/>
  <c r="V73" i="15"/>
  <c r="V67" i="15"/>
  <c r="V87" i="15"/>
  <c r="Y22" i="15"/>
  <c r="Y29" i="15"/>
  <c r="Y31" i="15"/>
  <c r="V71" i="15"/>
  <c r="W71" i="15" s="1"/>
  <c r="Y20" i="15"/>
  <c r="Y24" i="15"/>
  <c r="V45" i="15"/>
  <c r="Y26" i="15"/>
  <c r="V19" i="13"/>
  <c r="W19" i="13" s="1"/>
  <c r="V73" i="13"/>
  <c r="V79" i="13"/>
  <c r="V70" i="13"/>
  <c r="V47" i="13"/>
  <c r="V82" i="13"/>
  <c r="V80" i="13"/>
  <c r="V21" i="13"/>
  <c r="W21" i="13" s="1"/>
  <c r="Y21" i="13" s="1"/>
  <c r="V83" i="13"/>
  <c r="V23" i="13"/>
  <c r="W23" i="13" s="1"/>
  <c r="Y24" i="13"/>
  <c r="V21" i="12"/>
  <c r="W21" i="12" s="1"/>
  <c r="V85" i="12"/>
  <c r="V57" i="12"/>
  <c r="V73" i="12"/>
  <c r="V71" i="12"/>
  <c r="Y28" i="12"/>
  <c r="R79" i="14"/>
  <c r="T79" i="14" s="1"/>
  <c r="Y32" i="12"/>
  <c r="R64" i="14"/>
  <c r="R71" i="14"/>
  <c r="T71" i="14" s="1"/>
  <c r="R65" i="14"/>
  <c r="R50" i="14"/>
  <c r="T50" i="14" s="1"/>
  <c r="R81" i="14"/>
  <c r="R89" i="14"/>
  <c r="R62" i="14"/>
  <c r="T62" i="14" s="1"/>
  <c r="R77" i="14"/>
  <c r="R68" i="14"/>
  <c r="R80" i="14"/>
  <c r="R103" i="14"/>
  <c r="R84" i="14"/>
  <c r="R85" i="14"/>
  <c r="R96" i="14"/>
  <c r="R91" i="14"/>
  <c r="R72" i="14"/>
  <c r="R73" i="14"/>
  <c r="R75" i="14"/>
  <c r="T75" i="14" s="1"/>
  <c r="R95" i="14"/>
  <c r="R92" i="14"/>
  <c r="R60" i="14"/>
  <c r="R76" i="14"/>
  <c r="R52" i="14"/>
  <c r="R70" i="14"/>
  <c r="R45" i="14"/>
  <c r="R90" i="14"/>
  <c r="R57" i="14"/>
  <c r="R94" i="14"/>
  <c r="R74" i="14"/>
  <c r="R53" i="14"/>
  <c r="R100" i="14"/>
  <c r="R54" i="14"/>
  <c r="T54" i="14" s="1"/>
  <c r="R83" i="14"/>
  <c r="T83" i="14" s="1"/>
  <c r="R99" i="14"/>
  <c r="R59" i="14"/>
  <c r="R69" i="14"/>
  <c r="R55" i="14"/>
  <c r="R104" i="14"/>
  <c r="R97" i="14"/>
  <c r="R93" i="14"/>
  <c r="R102" i="14"/>
  <c r="R56" i="14"/>
  <c r="R98" i="14"/>
  <c r="R86" i="14"/>
  <c r="R51" i="14"/>
  <c r="R58" i="14"/>
  <c r="T58" i="14" s="1"/>
  <c r="R82" i="14"/>
  <c r="R101" i="14"/>
  <c r="R87" i="14"/>
  <c r="T87" i="14" s="1"/>
  <c r="R61" i="14"/>
  <c r="R78" i="14"/>
  <c r="R63" i="14"/>
  <c r="V55" i="15"/>
  <c r="V53" i="15"/>
  <c r="V35" i="15"/>
  <c r="V65" i="15"/>
  <c r="W65" i="15" s="1"/>
  <c r="Y28" i="15"/>
  <c r="Y21" i="15"/>
  <c r="Y85" i="15"/>
  <c r="V29" i="13"/>
  <c r="W29" i="13" s="1"/>
  <c r="V30" i="13"/>
  <c r="W30" i="13" s="1"/>
  <c r="V85" i="13"/>
  <c r="V54" i="13"/>
  <c r="V27" i="13"/>
  <c r="W27" i="13" s="1"/>
  <c r="V68" i="15"/>
  <c r="W68" i="15" s="1"/>
  <c r="V102" i="15"/>
  <c r="W102" i="15" s="1"/>
  <c r="V83" i="15"/>
  <c r="W83" i="15" s="1"/>
  <c r="V59" i="15"/>
  <c r="V19" i="15"/>
  <c r="W19" i="15" s="1"/>
  <c r="V68" i="13"/>
  <c r="V78" i="13"/>
  <c r="V57" i="13"/>
  <c r="V37" i="13"/>
  <c r="V90" i="13"/>
  <c r="T90" i="13"/>
  <c r="V101" i="15"/>
  <c r="W101" i="15" s="1"/>
  <c r="Y101" i="15"/>
  <c r="V93" i="12"/>
  <c r="V75" i="12"/>
  <c r="V86" i="15"/>
  <c r="W86" i="15" s="1"/>
  <c r="V82" i="15"/>
  <c r="W82" i="15" s="1"/>
  <c r="V81" i="12"/>
  <c r="T94" i="13"/>
  <c r="V94" i="13"/>
  <c r="V47" i="15"/>
  <c r="V100" i="12"/>
  <c r="V61" i="15"/>
  <c r="V44" i="13"/>
  <c r="V103" i="15"/>
  <c r="W103" i="15" s="1"/>
  <c r="V89" i="12"/>
  <c r="V98" i="13"/>
  <c r="T98" i="13"/>
  <c r="V27" i="12"/>
  <c r="W27" i="12" s="1"/>
  <c r="V67" i="12"/>
  <c r="V83" i="12"/>
  <c r="T100" i="13"/>
  <c r="V49" i="15"/>
  <c r="Y32" i="15"/>
  <c r="Y34" i="15"/>
  <c r="V51" i="15"/>
  <c r="V81" i="13"/>
  <c r="V71" i="13"/>
  <c r="V23" i="15"/>
  <c r="W23" i="15" s="1"/>
  <c r="V104" i="2"/>
  <c r="V79" i="12"/>
  <c r="W79" i="12" s="1"/>
  <c r="V84" i="15"/>
  <c r="W84" i="15" s="1"/>
  <c r="Y84" i="15" s="1"/>
  <c r="V54" i="15"/>
  <c r="V43" i="15"/>
  <c r="V44" i="15"/>
  <c r="V100" i="15"/>
  <c r="W100" i="15" s="1"/>
  <c r="Y100" i="15" s="1"/>
  <c r="V60" i="15"/>
  <c r="V50" i="15"/>
  <c r="V42" i="15"/>
  <c r="V92" i="15"/>
  <c r="W92" i="15" s="1"/>
  <c r="V62" i="15"/>
  <c r="V64" i="15"/>
  <c r="W64" i="15" s="1"/>
  <c r="V76" i="15"/>
  <c r="W76" i="15" s="1"/>
  <c r="Y76" i="15" s="1"/>
  <c r="V98" i="15"/>
  <c r="W98" i="15" s="1"/>
  <c r="V46" i="15"/>
  <c r="V89" i="15"/>
  <c r="V52" i="15"/>
  <c r="V72" i="15"/>
  <c r="W72" i="15" s="1"/>
  <c r="V94" i="15"/>
  <c r="W94" i="15" s="1"/>
  <c r="Y94" i="15" s="1"/>
  <c r="V48" i="15"/>
  <c r="V58" i="15"/>
  <c r="V96" i="15"/>
  <c r="W96" i="15" s="1"/>
  <c r="V104" i="15"/>
  <c r="W104" i="15" s="1"/>
  <c r="Y104" i="15" s="1"/>
  <c r="V90" i="15"/>
  <c r="W90" i="15" s="1"/>
  <c r="V56" i="15"/>
  <c r="V99" i="13"/>
  <c r="T99" i="13"/>
  <c r="V52" i="13"/>
  <c r="V72" i="13"/>
  <c r="V95" i="13"/>
  <c r="T95" i="13"/>
  <c r="V61" i="13"/>
  <c r="V103" i="13"/>
  <c r="T103" i="13"/>
  <c r="V42" i="13"/>
  <c r="V50" i="13"/>
  <c r="V55" i="13"/>
  <c r="V87" i="13"/>
  <c r="V86" i="13"/>
  <c r="V49" i="13"/>
  <c r="V89" i="13"/>
  <c r="T89" i="13"/>
  <c r="V76" i="13"/>
  <c r="V18" i="13"/>
  <c r="V58" i="13"/>
  <c r="V84" i="13"/>
  <c r="V97" i="13"/>
  <c r="T97" i="13"/>
  <c r="V64" i="13"/>
  <c r="V46" i="13"/>
  <c r="V53" i="13"/>
  <c r="T92" i="13"/>
  <c r="V92" i="13"/>
  <c r="T102" i="13"/>
  <c r="V102" i="13"/>
  <c r="V65" i="13"/>
  <c r="V63" i="13"/>
  <c r="V67" i="13"/>
  <c r="V48" i="13"/>
  <c r="V45" i="13"/>
  <c r="V56" i="13"/>
  <c r="V104" i="13"/>
  <c r="T104" i="13"/>
  <c r="V48" i="12"/>
  <c r="V60" i="12"/>
  <c r="V46" i="12"/>
  <c r="V82" i="12"/>
  <c r="V96" i="12"/>
  <c r="V98" i="12"/>
  <c r="V45" i="12"/>
  <c r="V76" i="12"/>
  <c r="V50" i="12"/>
  <c r="V94" i="12"/>
  <c r="V44" i="12"/>
  <c r="V62" i="12"/>
  <c r="V63" i="12"/>
  <c r="W63" i="12" s="1"/>
  <c r="V70" i="12"/>
  <c r="V24" i="12"/>
  <c r="W24" i="12" s="1"/>
  <c r="V58" i="12"/>
  <c r="V80" i="12"/>
  <c r="W80" i="12" s="1"/>
  <c r="V51" i="12"/>
  <c r="V47" i="12"/>
  <c r="V64" i="12"/>
  <c r="V20" i="12"/>
  <c r="W20" i="12" s="1"/>
  <c r="V78" i="12"/>
  <c r="V53" i="12"/>
  <c r="V74" i="12"/>
  <c r="V61" i="12"/>
  <c r="V18" i="12"/>
  <c r="V86" i="12"/>
  <c r="V55" i="12"/>
  <c r="V56" i="12"/>
  <c r="V42" i="12"/>
  <c r="V54" i="12"/>
  <c r="V59" i="12"/>
  <c r="V36" i="12"/>
  <c r="V72" i="12"/>
  <c r="V68" i="12"/>
  <c r="Y74" i="2" l="1"/>
  <c r="Y70" i="2"/>
  <c r="R109" i="13"/>
  <c r="Y80" i="2"/>
  <c r="Y27" i="2"/>
  <c r="W101" i="13"/>
  <c r="Y101" i="13" s="1"/>
  <c r="W45" i="13"/>
  <c r="Y45" i="13" s="1"/>
  <c r="R109" i="15"/>
  <c r="W45" i="15"/>
  <c r="Y45" i="15" s="1"/>
  <c r="W38" i="15"/>
  <c r="Y38" i="15" s="1"/>
  <c r="W43" i="15"/>
  <c r="Y43" i="15" s="1"/>
  <c r="W53" i="15"/>
  <c r="Y53" i="15" s="1"/>
  <c r="W44" i="15"/>
  <c r="W61" i="15"/>
  <c r="T17" i="15"/>
  <c r="W51" i="15"/>
  <c r="Y51" i="15" s="1"/>
  <c r="Y40" i="12"/>
  <c r="V17" i="15"/>
  <c r="T41" i="15"/>
  <c r="W67" i="15"/>
  <c r="Y67" i="15" s="1"/>
  <c r="V88" i="13"/>
  <c r="W95" i="13"/>
  <c r="Y95" i="13" s="1"/>
  <c r="W99" i="13"/>
  <c r="W89" i="15"/>
  <c r="W88" i="15" s="1"/>
  <c r="V88" i="15"/>
  <c r="W42" i="15"/>
  <c r="V41" i="15"/>
  <c r="T17" i="12"/>
  <c r="T18" i="14"/>
  <c r="W18" i="14" s="1"/>
  <c r="V66" i="13"/>
  <c r="T88" i="13"/>
  <c r="W103" i="13"/>
  <c r="Y103" i="13" s="1"/>
  <c r="W87" i="13"/>
  <c r="Y87" i="13" s="1"/>
  <c r="T66" i="13"/>
  <c r="W55" i="13"/>
  <c r="Y55" i="13" s="1"/>
  <c r="W86" i="13"/>
  <c r="Y86" i="13" s="1"/>
  <c r="W76" i="13"/>
  <c r="Y76" i="13" s="1"/>
  <c r="W83" i="13"/>
  <c r="V41" i="13"/>
  <c r="W97" i="13"/>
  <c r="Y97" i="13" s="1"/>
  <c r="V17" i="13"/>
  <c r="T41" i="13"/>
  <c r="W59" i="13"/>
  <c r="T22" i="14"/>
  <c r="W22" i="14" s="1"/>
  <c r="T17" i="13"/>
  <c r="V88" i="2"/>
  <c r="T88" i="2"/>
  <c r="W49" i="12"/>
  <c r="Y49" i="12" s="1"/>
  <c r="W18" i="12"/>
  <c r="Y18" i="12" s="1"/>
  <c r="V17" i="12"/>
  <c r="W60" i="12"/>
  <c r="V66" i="12"/>
  <c r="T88" i="12"/>
  <c r="T66" i="12"/>
  <c r="V41" i="12"/>
  <c r="T41" i="12"/>
  <c r="T33" i="14"/>
  <c r="W33" i="14" s="1"/>
  <c r="T24" i="14"/>
  <c r="V24" i="14"/>
  <c r="V17" i="14" s="1"/>
  <c r="T36" i="14"/>
  <c r="W36" i="14" s="1"/>
  <c r="R88" i="14"/>
  <c r="W19" i="2"/>
  <c r="AA19" i="2" s="1"/>
  <c r="T17" i="2"/>
  <c r="W18" i="2"/>
  <c r="Y18" i="2" s="1"/>
  <c r="V17" i="2"/>
  <c r="R17" i="14"/>
  <c r="W75" i="12"/>
  <c r="Y75" i="12" s="1"/>
  <c r="W37" i="12"/>
  <c r="Y37" i="12" s="1"/>
  <c r="W81" i="12"/>
  <c r="Y81" i="12" s="1"/>
  <c r="R109" i="12"/>
  <c r="W42" i="12"/>
  <c r="W87" i="12"/>
  <c r="Y87" i="12" s="1"/>
  <c r="W76" i="12"/>
  <c r="Y76" i="12" s="1"/>
  <c r="W36" i="2"/>
  <c r="W33" i="2"/>
  <c r="Y33" i="2" s="1"/>
  <c r="W73" i="15"/>
  <c r="Y73" i="15" s="1"/>
  <c r="W78" i="15"/>
  <c r="Y78" i="15" s="1"/>
  <c r="W69" i="15"/>
  <c r="Y69" i="15" s="1"/>
  <c r="W87" i="15"/>
  <c r="Y87" i="15" s="1"/>
  <c r="W52" i="15"/>
  <c r="Y52" i="15" s="1"/>
  <c r="W62" i="15"/>
  <c r="Y62" i="15" s="1"/>
  <c r="W50" i="15"/>
  <c r="Y50" i="15" s="1"/>
  <c r="W63" i="15"/>
  <c r="Y63" i="15" s="1"/>
  <c r="W33" i="15"/>
  <c r="Y33" i="15" s="1"/>
  <c r="W25" i="15"/>
  <c r="Y25" i="15" s="1"/>
  <c r="W35" i="15"/>
  <c r="W30" i="15"/>
  <c r="Y30" i="15" s="1"/>
  <c r="W37" i="15"/>
  <c r="Y37" i="15" s="1"/>
  <c r="W39" i="15"/>
  <c r="Y39" i="15" s="1"/>
  <c r="W39" i="13"/>
  <c r="Y39" i="13" s="1"/>
  <c r="W104" i="13"/>
  <c r="Y104" i="13" s="1"/>
  <c r="W100" i="13"/>
  <c r="W92" i="13"/>
  <c r="Y92" i="13" s="1"/>
  <c r="W98" i="13"/>
  <c r="W102" i="13"/>
  <c r="W94" i="13"/>
  <c r="Y94" i="13" s="1"/>
  <c r="W90" i="13"/>
  <c r="W89" i="13"/>
  <c r="W70" i="13"/>
  <c r="Y70" i="13" s="1"/>
  <c r="W78" i="13"/>
  <c r="Y78" i="13" s="1"/>
  <c r="W81" i="13"/>
  <c r="Y81" i="13" s="1"/>
  <c r="W68" i="13"/>
  <c r="W77" i="13"/>
  <c r="Y77" i="13" s="1"/>
  <c r="W80" i="13"/>
  <c r="Y80" i="13" s="1"/>
  <c r="W72" i="13"/>
  <c r="Y72" i="13" s="1"/>
  <c r="W79" i="13"/>
  <c r="Y79" i="13" s="1"/>
  <c r="W75" i="13"/>
  <c r="Y75" i="13" s="1"/>
  <c r="W69" i="13"/>
  <c r="Y69" i="13" s="1"/>
  <c r="W74" i="13"/>
  <c r="Y74" i="13" s="1"/>
  <c r="W73" i="13"/>
  <c r="Y73" i="13" s="1"/>
  <c r="W85" i="13"/>
  <c r="Y85" i="13" s="1"/>
  <c r="W71" i="13"/>
  <c r="Y71" i="13" s="1"/>
  <c r="W82" i="13"/>
  <c r="Y82" i="13" s="1"/>
  <c r="W84" i="13"/>
  <c r="Y84" i="13" s="1"/>
  <c r="W67" i="13"/>
  <c r="Y67" i="13" s="1"/>
  <c r="W57" i="13"/>
  <c r="Y57" i="13" s="1"/>
  <c r="W62" i="13"/>
  <c r="Y62" i="13" s="1"/>
  <c r="W53" i="13"/>
  <c r="Y53" i="13" s="1"/>
  <c r="Y59" i="13"/>
  <c r="W64" i="13"/>
  <c r="Y64" i="13" s="1"/>
  <c r="W44" i="13"/>
  <c r="W61" i="13"/>
  <c r="Y61" i="13" s="1"/>
  <c r="W56" i="13"/>
  <c r="Y56" i="13" s="1"/>
  <c r="W48" i="13"/>
  <c r="Y48" i="13" s="1"/>
  <c r="W50" i="13"/>
  <c r="W65" i="13"/>
  <c r="Y65" i="13" s="1"/>
  <c r="W54" i="13"/>
  <c r="Y54" i="13" s="1"/>
  <c r="W60" i="13"/>
  <c r="Y60" i="13" s="1"/>
  <c r="W58" i="13"/>
  <c r="W52" i="13"/>
  <c r="Y52" i="13" s="1"/>
  <c r="W43" i="13"/>
  <c r="Y43" i="13" s="1"/>
  <c r="W63" i="13"/>
  <c r="Y63" i="13" s="1"/>
  <c r="W51" i="13"/>
  <c r="Y51" i="13" s="1"/>
  <c r="W49" i="13"/>
  <c r="Y49" i="13" s="1"/>
  <c r="W47" i="13"/>
  <c r="Y47" i="13" s="1"/>
  <c r="W46" i="13"/>
  <c r="Y46" i="13" s="1"/>
  <c r="W42" i="13"/>
  <c r="W36" i="13"/>
  <c r="Y36" i="13" s="1"/>
  <c r="Y23" i="13"/>
  <c r="W37" i="13"/>
  <c r="Y37" i="13" s="1"/>
  <c r="W38" i="13"/>
  <c r="Y38" i="13" s="1"/>
  <c r="W18" i="13"/>
  <c r="W78" i="12"/>
  <c r="Y78" i="12" s="1"/>
  <c r="W50" i="12"/>
  <c r="Y50" i="12" s="1"/>
  <c r="W57" i="12"/>
  <c r="Y57" i="12" s="1"/>
  <c r="W58" i="12"/>
  <c r="Y58" i="12" s="1"/>
  <c r="W78" i="2"/>
  <c r="Y78" i="2" s="1"/>
  <c r="W79" i="2"/>
  <c r="Y79" i="2" s="1"/>
  <c r="W100" i="2"/>
  <c r="Y100" i="2" s="1"/>
  <c r="W84" i="2"/>
  <c r="Y84" i="2" s="1"/>
  <c r="W94" i="2"/>
  <c r="Y94" i="2" s="1"/>
  <c r="W99" i="2"/>
  <c r="Y99" i="2" s="1"/>
  <c r="T25" i="14"/>
  <c r="W25" i="14" s="1"/>
  <c r="Y36" i="2"/>
  <c r="W39" i="2"/>
  <c r="Y39" i="2" s="1"/>
  <c r="W85" i="12"/>
  <c r="Y85" i="12" s="1"/>
  <c r="W86" i="12"/>
  <c r="Y86" i="12" s="1"/>
  <c r="W73" i="12"/>
  <c r="Y73" i="12" s="1"/>
  <c r="W74" i="12"/>
  <c r="Y74" i="12" s="1"/>
  <c r="W67" i="12"/>
  <c r="Y67" i="12" s="1"/>
  <c r="W56" i="12"/>
  <c r="Y56" i="12" s="1"/>
  <c r="W48" i="12"/>
  <c r="Y48" i="12" s="1"/>
  <c r="W64" i="12"/>
  <c r="Y64" i="12" s="1"/>
  <c r="W47" i="12"/>
  <c r="Y47" i="12" s="1"/>
  <c r="W54" i="12"/>
  <c r="Y54" i="12" s="1"/>
  <c r="W36" i="12"/>
  <c r="W35" i="12"/>
  <c r="Y35" i="12" s="1"/>
  <c r="T31" i="14"/>
  <c r="W31" i="14" s="1"/>
  <c r="T21" i="14"/>
  <c r="W21" i="14" s="1"/>
  <c r="Y35" i="15"/>
  <c r="W70" i="12"/>
  <c r="W93" i="12"/>
  <c r="Y93" i="12" s="1"/>
  <c r="T20" i="14"/>
  <c r="W20" i="14" s="1"/>
  <c r="T78" i="14"/>
  <c r="T104" i="14"/>
  <c r="T99" i="14"/>
  <c r="T53" i="14"/>
  <c r="T90" i="14"/>
  <c r="T52" i="14"/>
  <c r="T92" i="14"/>
  <c r="T96" i="14"/>
  <c r="T103" i="14"/>
  <c r="T77" i="14"/>
  <c r="T65" i="14"/>
  <c r="T37" i="14"/>
  <c r="T32" i="14"/>
  <c r="T101" i="14"/>
  <c r="T51" i="14"/>
  <c r="T56" i="14"/>
  <c r="T93" i="14"/>
  <c r="T55" i="14"/>
  <c r="T74" i="14"/>
  <c r="T76" i="14"/>
  <c r="T95" i="14"/>
  <c r="T73" i="14"/>
  <c r="T80" i="14"/>
  <c r="T28" i="14"/>
  <c r="W28" i="14" s="1"/>
  <c r="T30" i="14"/>
  <c r="W30" i="14" s="1"/>
  <c r="T82" i="14"/>
  <c r="T86" i="14"/>
  <c r="T102" i="14"/>
  <c r="T97" i="14"/>
  <c r="T69" i="14"/>
  <c r="T94" i="14"/>
  <c r="T45" i="14"/>
  <c r="T39" i="14"/>
  <c r="T35" i="14"/>
  <c r="T72" i="14"/>
  <c r="T85" i="14"/>
  <c r="T68" i="14"/>
  <c r="T89" i="14"/>
  <c r="T19" i="14"/>
  <c r="T23" i="14"/>
  <c r="W23" i="14" s="1"/>
  <c r="T27" i="14"/>
  <c r="W27" i="14" s="1"/>
  <c r="T63" i="14"/>
  <c r="T61" i="14"/>
  <c r="T38" i="14"/>
  <c r="T98" i="14"/>
  <c r="T59" i="14"/>
  <c r="T100" i="14"/>
  <c r="T57" i="14"/>
  <c r="T70" i="14"/>
  <c r="T60" i="14"/>
  <c r="T91" i="14"/>
  <c r="T84" i="14"/>
  <c r="T81" i="14"/>
  <c r="T64" i="14"/>
  <c r="T34" i="14"/>
  <c r="W34" i="14" s="1"/>
  <c r="T26" i="14"/>
  <c r="W26" i="14" s="1"/>
  <c r="T29" i="14"/>
  <c r="W29" i="14" s="1"/>
  <c r="W46" i="15"/>
  <c r="Y46" i="15" s="1"/>
  <c r="W49" i="15"/>
  <c r="Y49" i="15" s="1"/>
  <c r="W58" i="15"/>
  <c r="Y58" i="15" s="1"/>
  <c r="W55" i="15"/>
  <c r="Y55" i="15" s="1"/>
  <c r="W56" i="15"/>
  <c r="Y56" i="15" s="1"/>
  <c r="W59" i="15"/>
  <c r="Y59" i="15" s="1"/>
  <c r="W54" i="15"/>
  <c r="W60" i="15"/>
  <c r="Y60" i="15" s="1"/>
  <c r="W48" i="15"/>
  <c r="Y48" i="15" s="1"/>
  <c r="W47" i="15"/>
  <c r="Y47" i="15" s="1"/>
  <c r="Y57" i="15"/>
  <c r="W89" i="12"/>
  <c r="W101" i="12"/>
  <c r="Y101" i="12" s="1"/>
  <c r="W62" i="12"/>
  <c r="Y62" i="12" s="1"/>
  <c r="W46" i="12"/>
  <c r="Y46" i="12" s="1"/>
  <c r="W44" i="12"/>
  <c r="Y44" i="12" s="1"/>
  <c r="W55" i="12"/>
  <c r="Y55" i="12" s="1"/>
  <c r="W59" i="12"/>
  <c r="Y59" i="12" s="1"/>
  <c r="W51" i="12"/>
  <c r="Y51" i="12" s="1"/>
  <c r="W53" i="12"/>
  <c r="W61" i="12"/>
  <c r="Y61" i="12" s="1"/>
  <c r="W45" i="12"/>
  <c r="Y45" i="12" s="1"/>
  <c r="Y65" i="12"/>
  <c r="W72" i="12"/>
  <c r="Y72" i="12" s="1"/>
  <c r="W68" i="12"/>
  <c r="Y68" i="12" s="1"/>
  <c r="W83" i="12"/>
  <c r="Y83" i="12" s="1"/>
  <c r="W84" i="12"/>
  <c r="Y84" i="12" s="1"/>
  <c r="W82" i="12"/>
  <c r="Y80" i="12"/>
  <c r="W71" i="12"/>
  <c r="Y71" i="12" s="1"/>
  <c r="W77" i="12"/>
  <c r="Y77" i="12" s="1"/>
  <c r="W100" i="12"/>
  <c r="Y100" i="12" s="1"/>
  <c r="W98" i="12"/>
  <c r="Y98" i="12" s="1"/>
  <c r="W94" i="12"/>
  <c r="Y94" i="12" s="1"/>
  <c r="Y99" i="12"/>
  <c r="W96" i="12"/>
  <c r="Y96" i="12" s="1"/>
  <c r="W73" i="2"/>
  <c r="Y73" i="2" s="1"/>
  <c r="W86" i="2"/>
  <c r="Y86" i="2" s="1"/>
  <c r="W104" i="2"/>
  <c r="Y104" i="2" s="1"/>
  <c r="W89" i="2"/>
  <c r="W98" i="2"/>
  <c r="Y98" i="2" s="1"/>
  <c r="W93" i="2"/>
  <c r="Y93" i="2" s="1"/>
  <c r="W71" i="2"/>
  <c r="Y71" i="2" s="1"/>
  <c r="Y96" i="15"/>
  <c r="Y18" i="15"/>
  <c r="Y92" i="15"/>
  <c r="Y90" i="15"/>
  <c r="Y102" i="15"/>
  <c r="Y74" i="15"/>
  <c r="Y98" i="15"/>
  <c r="Y103" i="15"/>
  <c r="Y27" i="13"/>
  <c r="Y30" i="13"/>
  <c r="Y19" i="13"/>
  <c r="Y99" i="13"/>
  <c r="Y29" i="13"/>
  <c r="Y83" i="13"/>
  <c r="Y21" i="12"/>
  <c r="Y101" i="2"/>
  <c r="Y65" i="15"/>
  <c r="Y82" i="15"/>
  <c r="Y70" i="15"/>
  <c r="Y83" i="15"/>
  <c r="Y71" i="15"/>
  <c r="Y23" i="15"/>
  <c r="Y72" i="15"/>
  <c r="Y86" i="15"/>
  <c r="Y68" i="15"/>
  <c r="Y50" i="13"/>
  <c r="V79" i="14"/>
  <c r="W79" i="14" s="1"/>
  <c r="Y58" i="13"/>
  <c r="V83" i="14"/>
  <c r="W83" i="14" s="1"/>
  <c r="Y44" i="13"/>
  <c r="Y68" i="13"/>
  <c r="Y42" i="13"/>
  <c r="Y36" i="12"/>
  <c r="Y20" i="12"/>
  <c r="Y24" i="12"/>
  <c r="V96" i="14"/>
  <c r="Y43" i="12"/>
  <c r="Y63" i="12"/>
  <c r="Y79" i="12"/>
  <c r="Y27" i="12"/>
  <c r="Y70" i="12"/>
  <c r="Y60" i="12"/>
  <c r="Y52" i="12"/>
  <c r="Y42" i="12"/>
  <c r="V104" i="14"/>
  <c r="Y19" i="12"/>
  <c r="V91" i="14"/>
  <c r="V69" i="14"/>
  <c r="V68" i="14"/>
  <c r="V65" i="14"/>
  <c r="V63" i="14"/>
  <c r="V61" i="14"/>
  <c r="V59" i="14"/>
  <c r="V100" i="14"/>
  <c r="V45" i="14"/>
  <c r="V72" i="14"/>
  <c r="V81" i="14"/>
  <c r="V71" i="14"/>
  <c r="W71" i="14" s="1"/>
  <c r="V78" i="14"/>
  <c r="V58" i="14"/>
  <c r="W58" i="14" s="1"/>
  <c r="V53" i="14"/>
  <c r="V57" i="14"/>
  <c r="V70" i="14"/>
  <c r="V60" i="14"/>
  <c r="V75" i="14"/>
  <c r="W75" i="14" s="1"/>
  <c r="V77" i="14"/>
  <c r="V82" i="14"/>
  <c r="V54" i="14"/>
  <c r="W54" i="14" s="1"/>
  <c r="V76" i="14"/>
  <c r="V73" i="14"/>
  <c r="V51" i="14"/>
  <c r="V56" i="14"/>
  <c r="V55" i="14"/>
  <c r="V74" i="14"/>
  <c r="V90" i="14"/>
  <c r="V52" i="14"/>
  <c r="V80" i="14"/>
  <c r="V62" i="14"/>
  <c r="W62" i="14" s="1"/>
  <c r="V50" i="14"/>
  <c r="W50" i="14" s="1"/>
  <c r="V64" i="14"/>
  <c r="V102" i="14"/>
  <c r="Y102" i="12"/>
  <c r="V84" i="14"/>
  <c r="V86" i="14"/>
  <c r="Y64" i="15"/>
  <c r="Y44" i="15"/>
  <c r="Y54" i="15"/>
  <c r="Y61" i="15"/>
  <c r="Y102" i="2"/>
  <c r="V94" i="14"/>
  <c r="V95" i="14"/>
  <c r="V103" i="14"/>
  <c r="V87" i="14"/>
  <c r="W87" i="14" s="1"/>
  <c r="V92" i="14"/>
  <c r="V97" i="14"/>
  <c r="V99" i="14"/>
  <c r="V85" i="14"/>
  <c r="V98" i="14"/>
  <c r="V93" i="14"/>
  <c r="V101" i="14"/>
  <c r="V80" i="15"/>
  <c r="V66" i="15" s="1"/>
  <c r="V89" i="14"/>
  <c r="V90" i="12"/>
  <c r="W90" i="12" s="1"/>
  <c r="Y90" i="13" l="1"/>
  <c r="AA90" i="13" s="1"/>
  <c r="Y19" i="2"/>
  <c r="Y98" i="13"/>
  <c r="AA98" i="13" s="1"/>
  <c r="Y100" i="13"/>
  <c r="AA100" i="13" s="1"/>
  <c r="Y102" i="13"/>
  <c r="AA102" i="13" s="1"/>
  <c r="V109" i="13"/>
  <c r="T109" i="15"/>
  <c r="V109" i="15"/>
  <c r="Y89" i="15"/>
  <c r="W41" i="15"/>
  <c r="Y41" i="15" s="1"/>
  <c r="Y42" i="15"/>
  <c r="W17" i="15"/>
  <c r="Y18" i="13"/>
  <c r="W17" i="13"/>
  <c r="Y17" i="13" s="1"/>
  <c r="W88" i="13"/>
  <c r="Y88" i="13" s="1"/>
  <c r="W41" i="13"/>
  <c r="W66" i="13"/>
  <c r="T109" i="13"/>
  <c r="Y89" i="2"/>
  <c r="W88" i="2"/>
  <c r="W24" i="14"/>
  <c r="V88" i="12"/>
  <c r="V109" i="12" s="1"/>
  <c r="W17" i="12"/>
  <c r="Y89" i="12"/>
  <c r="W88" i="12"/>
  <c r="Y82" i="12"/>
  <c r="W66" i="12"/>
  <c r="Y66" i="12" s="1"/>
  <c r="Y53" i="12"/>
  <c r="W41" i="12"/>
  <c r="W17" i="2"/>
  <c r="V88" i="14"/>
  <c r="T88" i="14"/>
  <c r="T17" i="14"/>
  <c r="T109" i="12"/>
  <c r="W80" i="15"/>
  <c r="Y80" i="15" s="1"/>
  <c r="W56" i="14"/>
  <c r="W59" i="14"/>
  <c r="W98" i="14"/>
  <c r="Y98" i="14" s="1"/>
  <c r="W100" i="14"/>
  <c r="Y100" i="14" s="1"/>
  <c r="W35" i="14"/>
  <c r="W70" i="14"/>
  <c r="Y70" i="14" s="1"/>
  <c r="W82" i="14"/>
  <c r="Y82" i="14" s="1"/>
  <c r="W80" i="14"/>
  <c r="Y80" i="14" s="1"/>
  <c r="W51" i="14"/>
  <c r="W52" i="14"/>
  <c r="W95" i="14"/>
  <c r="Y95" i="14" s="1"/>
  <c r="W93" i="14"/>
  <c r="Y93" i="14" s="1"/>
  <c r="W94" i="14"/>
  <c r="Y94" i="14" s="1"/>
  <c r="W104" i="14"/>
  <c r="Y104" i="14" s="1"/>
  <c r="W86" i="14"/>
  <c r="Y86" i="14" s="1"/>
  <c r="W61" i="14"/>
  <c r="W39" i="14"/>
  <c r="W76" i="14"/>
  <c r="Y76" i="14" s="1"/>
  <c r="W63" i="14"/>
  <c r="Y63" i="14" s="1"/>
  <c r="W96" i="14"/>
  <c r="Y96" i="14" s="1"/>
  <c r="W89" i="14"/>
  <c r="W85" i="14"/>
  <c r="Y85" i="14" s="1"/>
  <c r="W91" i="14"/>
  <c r="Y91" i="14" s="1"/>
  <c r="W38" i="14"/>
  <c r="W45" i="14"/>
  <c r="W92" i="14"/>
  <c r="Y92" i="14" s="1"/>
  <c r="W55" i="14"/>
  <c r="W53" i="14"/>
  <c r="W64" i="14"/>
  <c r="Y64" i="14" s="1"/>
  <c r="W68" i="14"/>
  <c r="Y68" i="14" s="1"/>
  <c r="W60" i="14"/>
  <c r="W102" i="14"/>
  <c r="Y102" i="14" s="1"/>
  <c r="W101" i="14"/>
  <c r="Y101" i="14" s="1"/>
  <c r="W65" i="14"/>
  <c r="Y65" i="14" s="1"/>
  <c r="W99" i="14"/>
  <c r="Y99" i="14" s="1"/>
  <c r="W97" i="14"/>
  <c r="Y97" i="14" s="1"/>
  <c r="W81" i="14"/>
  <c r="Y81" i="14" s="1"/>
  <c r="W72" i="14"/>
  <c r="Y72" i="14" s="1"/>
  <c r="W32" i="14"/>
  <c r="W77" i="14"/>
  <c r="Y77" i="14" s="1"/>
  <c r="W57" i="14"/>
  <c r="W19" i="14"/>
  <c r="W84" i="14"/>
  <c r="Y84" i="14" s="1"/>
  <c r="W69" i="14"/>
  <c r="Y69" i="14" s="1"/>
  <c r="W73" i="14"/>
  <c r="Y73" i="14" s="1"/>
  <c r="W74" i="14"/>
  <c r="Y74" i="14" s="1"/>
  <c r="W37" i="14"/>
  <c r="W103" i="14"/>
  <c r="Y103" i="14" s="1"/>
  <c r="W90" i="14"/>
  <c r="Y90" i="14" s="1"/>
  <c r="W78" i="14"/>
  <c r="Y78" i="14" s="1"/>
  <c r="Y90" i="12"/>
  <c r="Y89" i="13"/>
  <c r="Y79" i="14"/>
  <c r="Y19" i="15"/>
  <c r="Y17" i="15"/>
  <c r="Y83" i="14"/>
  <c r="Y71" i="14"/>
  <c r="Y75" i="14"/>
  <c r="Y87" i="14"/>
  <c r="Y41" i="13"/>
  <c r="Y66" i="13"/>
  <c r="AA111" i="13" l="1"/>
  <c r="W119" i="13" s="1"/>
  <c r="W88" i="14"/>
  <c r="Y88" i="14" s="1"/>
  <c r="W66" i="15"/>
  <c r="W109" i="15" s="1"/>
  <c r="W116" i="15" s="1"/>
  <c r="W109" i="13"/>
  <c r="W17" i="14"/>
  <c r="W115" i="12"/>
  <c r="W114" i="12"/>
  <c r="Y89" i="14"/>
  <c r="Y41" i="12"/>
  <c r="Y17" i="12"/>
  <c r="W109" i="12"/>
  <c r="Y88" i="15"/>
  <c r="Y62" i="14"/>
  <c r="W119" i="14" l="1"/>
  <c r="Y66" i="15"/>
  <c r="W116" i="14"/>
  <c r="W115" i="14"/>
  <c r="W114" i="14"/>
  <c r="Y88" i="12"/>
  <c r="Y109" i="13"/>
  <c r="Y61" i="14"/>
  <c r="Y109" i="12" l="1"/>
  <c r="Y109" i="15"/>
  <c r="Y60" i="14"/>
  <c r="E43" i="2"/>
  <c r="E44" i="2"/>
  <c r="E46" i="2"/>
  <c r="E47" i="2"/>
  <c r="E49" i="2"/>
  <c r="I48" i="2" l="1"/>
  <c r="I43" i="2"/>
  <c r="I43" i="14" s="1"/>
  <c r="I47" i="2"/>
  <c r="I47" i="14" s="1"/>
  <c r="I46" i="2"/>
  <c r="I46" i="14" s="1"/>
  <c r="I49" i="2"/>
  <c r="I49" i="14" s="1"/>
  <c r="I44" i="2"/>
  <c r="I44" i="14" s="1"/>
  <c r="Y59" i="14"/>
  <c r="G49" i="2"/>
  <c r="G49" i="14" s="1"/>
  <c r="K49" i="2"/>
  <c r="K49" i="14" s="1"/>
  <c r="Q49" i="2"/>
  <c r="Q49" i="14" s="1"/>
  <c r="O49" i="2"/>
  <c r="O49" i="14" s="1"/>
  <c r="K48" i="2"/>
  <c r="Q48" i="2"/>
  <c r="G48" i="2"/>
  <c r="O48" i="2"/>
  <c r="Q47" i="2"/>
  <c r="Q47" i="14" s="1"/>
  <c r="G47" i="2"/>
  <c r="G47" i="14" s="1"/>
  <c r="K47" i="2"/>
  <c r="K47" i="14" s="1"/>
  <c r="O47" i="2"/>
  <c r="O47" i="14" s="1"/>
  <c r="Q46" i="2"/>
  <c r="Q46" i="14" s="1"/>
  <c r="O46" i="2"/>
  <c r="O46" i="14" s="1"/>
  <c r="G46" i="2"/>
  <c r="G46" i="14" s="1"/>
  <c r="K46" i="2"/>
  <c r="K46" i="14" s="1"/>
  <c r="Q44" i="2"/>
  <c r="Q44" i="14" s="1"/>
  <c r="K44" i="2"/>
  <c r="K44" i="14" s="1"/>
  <c r="O44" i="2"/>
  <c r="O44" i="14" s="1"/>
  <c r="G44" i="2"/>
  <c r="G44" i="14" s="1"/>
  <c r="Q43" i="2"/>
  <c r="Q43" i="14" s="1"/>
  <c r="O43" i="2"/>
  <c r="O43" i="14" s="1"/>
  <c r="G43" i="2"/>
  <c r="G43" i="14" s="1"/>
  <c r="K43" i="2"/>
  <c r="K43" i="14" s="1"/>
  <c r="E67" i="2"/>
  <c r="E66" i="2" s="1"/>
  <c r="E42" i="2"/>
  <c r="E41" i="2" s="1"/>
  <c r="R48" i="2" l="1"/>
  <c r="O48" i="14"/>
  <c r="G48" i="14"/>
  <c r="Q48" i="14"/>
  <c r="K48" i="14"/>
  <c r="I48" i="14"/>
  <c r="R47" i="2"/>
  <c r="R46" i="2"/>
  <c r="R44" i="2"/>
  <c r="T40" i="2"/>
  <c r="R49" i="2"/>
  <c r="R43" i="2"/>
  <c r="I42" i="2"/>
  <c r="I42" i="14" s="1"/>
  <c r="I67" i="2"/>
  <c r="R47" i="14"/>
  <c r="Y58" i="14"/>
  <c r="R44" i="14"/>
  <c r="R43" i="14"/>
  <c r="R46" i="14"/>
  <c r="T46" i="14" s="1"/>
  <c r="R49" i="14"/>
  <c r="O67" i="2"/>
  <c r="O66" i="2" s="1"/>
  <c r="O42" i="2"/>
  <c r="O41" i="2" s="1"/>
  <c r="K67" i="2"/>
  <c r="K66" i="2" s="1"/>
  <c r="Q67" i="2"/>
  <c r="Q66" i="2" s="1"/>
  <c r="Q42" i="2"/>
  <c r="Q41" i="2" s="1"/>
  <c r="K42" i="2"/>
  <c r="K41" i="2" s="1"/>
  <c r="G67" i="2"/>
  <c r="G66" i="2" s="1"/>
  <c r="G42" i="2"/>
  <c r="T40" i="14" l="1"/>
  <c r="R48" i="14"/>
  <c r="T48" i="14" s="1"/>
  <c r="I41" i="14"/>
  <c r="I41" i="2"/>
  <c r="R42" i="2"/>
  <c r="R41" i="2" s="1"/>
  <c r="G41" i="2"/>
  <c r="G109" i="2" s="1"/>
  <c r="I66" i="2"/>
  <c r="I67" i="14"/>
  <c r="I66" i="14" s="1"/>
  <c r="R67" i="2"/>
  <c r="R66" i="2" s="1"/>
  <c r="E109" i="2"/>
  <c r="V40" i="2"/>
  <c r="W40" i="2" s="1"/>
  <c r="V47" i="14"/>
  <c r="T47" i="14"/>
  <c r="T43" i="14"/>
  <c r="T49" i="14"/>
  <c r="T44" i="14"/>
  <c r="T43" i="2"/>
  <c r="V43" i="2"/>
  <c r="T44" i="2"/>
  <c r="V44" i="2"/>
  <c r="T49" i="2"/>
  <c r="V49" i="2"/>
  <c r="T46" i="2"/>
  <c r="V46" i="2"/>
  <c r="T48" i="2"/>
  <c r="V48" i="2"/>
  <c r="T47" i="2"/>
  <c r="V47" i="2"/>
  <c r="V46" i="14"/>
  <c r="W46" i="14" s="1"/>
  <c r="V43" i="14"/>
  <c r="V49" i="14"/>
  <c r="V44" i="14"/>
  <c r="Y57" i="14"/>
  <c r="K42" i="14"/>
  <c r="K41" i="14" s="1"/>
  <c r="G42" i="14"/>
  <c r="G41" i="14" s="1"/>
  <c r="Q42" i="14"/>
  <c r="Q41" i="14" s="1"/>
  <c r="O42" i="14"/>
  <c r="O41" i="14" s="1"/>
  <c r="K67" i="14"/>
  <c r="K66" i="14" s="1"/>
  <c r="G67" i="14"/>
  <c r="G66" i="14" s="1"/>
  <c r="Q67" i="14"/>
  <c r="Q66" i="14" s="1"/>
  <c r="O67" i="14"/>
  <c r="O66" i="14" s="1"/>
  <c r="K109" i="2"/>
  <c r="Y40" i="2" l="1"/>
  <c r="W113" i="2"/>
  <c r="V48" i="14"/>
  <c r="W48" i="14" s="1"/>
  <c r="I109" i="14"/>
  <c r="I109" i="2"/>
  <c r="V40" i="14"/>
  <c r="W48" i="2"/>
  <c r="O109" i="2"/>
  <c r="Q109" i="2"/>
  <c r="O109" i="14"/>
  <c r="Q109" i="14"/>
  <c r="K109" i="14"/>
  <c r="W47" i="2"/>
  <c r="Y47" i="2" s="1"/>
  <c r="W46" i="2"/>
  <c r="Y46" i="2" s="1"/>
  <c r="W49" i="2"/>
  <c r="Y49" i="2" s="1"/>
  <c r="W43" i="2"/>
  <c r="Y43" i="2" s="1"/>
  <c r="W44" i="2"/>
  <c r="W43" i="14"/>
  <c r="W49" i="14"/>
  <c r="W44" i="14"/>
  <c r="W47" i="14"/>
  <c r="T42" i="2"/>
  <c r="T41" i="2" s="1"/>
  <c r="T67" i="2"/>
  <c r="T66" i="2" s="1"/>
  <c r="V67" i="2"/>
  <c r="V66" i="2" s="1"/>
  <c r="V42" i="2"/>
  <c r="V41" i="2" s="1"/>
  <c r="R42" i="14"/>
  <c r="R41" i="14" s="1"/>
  <c r="Y56" i="14"/>
  <c r="R67" i="14"/>
  <c r="R66" i="14" s="1"/>
  <c r="R109" i="2"/>
  <c r="W40" i="14" l="1"/>
  <c r="AA44" i="2"/>
  <c r="Y44" i="2"/>
  <c r="V109" i="2"/>
  <c r="Y48" i="2"/>
  <c r="G109" i="14"/>
  <c r="W67" i="2"/>
  <c r="AA67" i="2" s="1"/>
  <c r="T42" i="14"/>
  <c r="T41" i="14" s="1"/>
  <c r="T67" i="14"/>
  <c r="T66" i="14" s="1"/>
  <c r="W42" i="2"/>
  <c r="Y42" i="2" s="1"/>
  <c r="V67" i="14"/>
  <c r="V66" i="14" s="1"/>
  <c r="V42" i="14"/>
  <c r="V41" i="14" s="1"/>
  <c r="Y55" i="14"/>
  <c r="W66" i="2" l="1"/>
  <c r="Y67" i="2"/>
  <c r="W41" i="2"/>
  <c r="W42" i="14"/>
  <c r="W41" i="14" s="1"/>
  <c r="W67" i="14"/>
  <c r="Y54" i="14"/>
  <c r="T109" i="2"/>
  <c r="R109" i="14"/>
  <c r="AA66" i="2" l="1"/>
  <c r="AA111" i="2" s="1"/>
  <c r="Y41" i="2"/>
  <c r="Y67" i="14"/>
  <c r="W66" i="14"/>
  <c r="Y66" i="14" s="1"/>
  <c r="Y17" i="2"/>
  <c r="W109" i="2"/>
  <c r="Y53" i="14"/>
  <c r="Y66" i="2"/>
  <c r="T109" i="14"/>
  <c r="W120" i="2" l="1"/>
  <c r="W117" i="2" s="1"/>
  <c r="W117" i="14" s="1"/>
  <c r="W109" i="14"/>
  <c r="W113" i="14"/>
  <c r="Y109" i="2"/>
  <c r="Y52" i="14"/>
  <c r="W120" i="14" l="1"/>
  <c r="Z131" i="14" s="1"/>
  <c r="Z134" i="14" s="1"/>
  <c r="Y51" i="14"/>
  <c r="Y50" i="14" l="1"/>
  <c r="Y49" i="14" l="1"/>
  <c r="Y48" i="14" l="1"/>
  <c r="Y47" i="14" l="1"/>
  <c r="Y46" i="14" l="1"/>
  <c r="Y45" i="14" l="1"/>
  <c r="Y44" i="14" l="1"/>
  <c r="Y42" i="14" l="1"/>
  <c r="Y43" i="14"/>
  <c r="Y41" i="14" l="1"/>
  <c r="Y40" i="14" l="1"/>
  <c r="Y39" i="14" l="1"/>
  <c r="Y38" i="14" l="1"/>
  <c r="Y37" i="14" l="1"/>
  <c r="Y36" i="14" l="1"/>
  <c r="Y35" i="14" l="1"/>
  <c r="Y34" i="14" l="1"/>
  <c r="Y33" i="14" l="1"/>
  <c r="Y32" i="14" l="1"/>
  <c r="Y31" i="14" l="1"/>
  <c r="Y30" i="14" l="1"/>
  <c r="Y29" i="14" l="1"/>
  <c r="Y28" i="14" l="1"/>
  <c r="Y27" i="14" l="1"/>
  <c r="Y26" i="14" l="1"/>
  <c r="Y25" i="14" l="1"/>
  <c r="Y24" i="14" l="1"/>
  <c r="Y23" i="14" l="1"/>
  <c r="Y22" i="14" l="1"/>
  <c r="Y21" i="14" l="1"/>
  <c r="Y20" i="14" l="1"/>
  <c r="Y19" i="14" l="1"/>
  <c r="V109" i="14" l="1"/>
  <c r="Y18" i="14" l="1"/>
  <c r="Y109" i="14" l="1"/>
  <c r="Y17" i="14"/>
</calcChain>
</file>

<file path=xl/comments1.xml><?xml version="1.0" encoding="utf-8"?>
<comments xmlns="http://schemas.openxmlformats.org/spreadsheetml/2006/main">
  <authors>
    <author>Татьяна Гомбоева</author>
    <author>Admin</author>
  </authors>
  <commentList>
    <comment ref="E40" authorId="0">
      <text>
        <r>
          <rPr>
            <b/>
            <sz val="8"/>
            <color indexed="81"/>
            <rFont val="Tahoma"/>
            <family val="2"/>
            <charset val="204"/>
          </rPr>
          <t>Татьяна Гомбоева:</t>
        </r>
        <r>
          <rPr>
            <sz val="8"/>
            <color indexed="81"/>
            <rFont val="Tahoma"/>
            <family val="2"/>
            <charset val="204"/>
          </rPr>
          <t xml:space="preserve">
Аудиторная занятость+неаудиторная занятьсть
</t>
        </r>
      </text>
    </comment>
    <comment ref="G40" authorId="1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СЛОЖНОСТЬ</t>
        </r>
      </text>
    </comment>
    <comment ref="L40" authorId="1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КАТЕГОРИЯ+ЗВАНИЕ+СТАЖ</t>
        </r>
      </text>
    </comment>
  </commentList>
</comments>
</file>

<file path=xl/sharedStrings.xml><?xml version="1.0" encoding="utf-8"?>
<sst xmlns="http://schemas.openxmlformats.org/spreadsheetml/2006/main" count="664" uniqueCount="149">
  <si>
    <t>Обслуживающий персонал</t>
  </si>
  <si>
    <t>Учебно-вспомогательный персонал</t>
  </si>
  <si>
    <t>Прочий педагогический персонал</t>
  </si>
  <si>
    <t>Учителя</t>
  </si>
  <si>
    <t>Административно-управленческий персонал</t>
  </si>
  <si>
    <t>Наименование должностей</t>
  </si>
  <si>
    <t>Количество  штатных единиц</t>
  </si>
  <si>
    <t>Базовый (должностной) оклад</t>
  </si>
  <si>
    <t>Сумма базовых (должностных) окладов</t>
  </si>
  <si>
    <t>Повышающие коэффициенты</t>
  </si>
  <si>
    <t>За квалификационную категорию</t>
  </si>
  <si>
    <t>%</t>
  </si>
  <si>
    <t>Сумма</t>
  </si>
  <si>
    <t>Выплаты компенсационного характера от базового (должностного) оклада</t>
  </si>
  <si>
    <t>За особые условия труда, ночные, праздничные и пр.</t>
  </si>
  <si>
    <t>Итого без РК/СН</t>
  </si>
  <si>
    <t xml:space="preserve">Выплаты компенсационного характера </t>
  </si>
  <si>
    <t>Районный коэффициент (РК)</t>
  </si>
  <si>
    <t>ИТОГО</t>
  </si>
  <si>
    <t>коэффициент</t>
  </si>
  <si>
    <t xml:space="preserve">% </t>
  </si>
  <si>
    <t>(Наименование учреждения)</t>
  </si>
  <si>
    <t>РАСЧЕТ ШТАТНОГО РАСПИСАНИЯ</t>
  </si>
  <si>
    <t>(за счет субвенции на дошкольное образование и местного бюджета)</t>
  </si>
  <si>
    <t>Приложение 1</t>
  </si>
  <si>
    <t>Дворник</t>
  </si>
  <si>
    <t>Вахтер</t>
  </si>
  <si>
    <t>Сторож</t>
  </si>
  <si>
    <t>Секретарь</t>
  </si>
  <si>
    <t>Лаборант</t>
  </si>
  <si>
    <t>Библиотекарь</t>
  </si>
  <si>
    <t>Заведующий хозяйством</t>
  </si>
  <si>
    <t>Звукооператор</t>
  </si>
  <si>
    <t>Музыкальный руководитель</t>
  </si>
  <si>
    <t>Инструктор по физической культуре</t>
  </si>
  <si>
    <t>Социальный педагог</t>
  </si>
  <si>
    <t>Тренер-преподаватель</t>
  </si>
  <si>
    <t>Педагог-психолог</t>
  </si>
  <si>
    <t>Воспитатель</t>
  </si>
  <si>
    <t>Методист</t>
  </si>
  <si>
    <t>Старший методист</t>
  </si>
  <si>
    <t>Старший воспитатель</t>
  </si>
  <si>
    <t>Тьютор</t>
  </si>
  <si>
    <t>Директор</t>
  </si>
  <si>
    <t>Специалист по охране труда</t>
  </si>
  <si>
    <t>Контрактный управляющий</t>
  </si>
  <si>
    <t>Системный администратор</t>
  </si>
  <si>
    <t>Подсобный рабочий</t>
  </si>
  <si>
    <t>Кастелянша</t>
  </si>
  <si>
    <t>Кладовщик</t>
  </si>
  <si>
    <t>Уборщик служебных помещений</t>
  </si>
  <si>
    <t>Заведующий складом</t>
  </si>
  <si>
    <t>Специалист по кадрам</t>
  </si>
  <si>
    <t>Учитель-дефектолог</t>
  </si>
  <si>
    <t>Учитель-логопед</t>
  </si>
  <si>
    <t>Заведующий</t>
  </si>
  <si>
    <t>Делопроизводитель</t>
  </si>
  <si>
    <t>Специалист по закупкам</t>
  </si>
  <si>
    <t>Заместитель директора по учебно-воспитательной работе</t>
  </si>
  <si>
    <t>Заместитель директора по социальной работе</t>
  </si>
  <si>
    <t>Заместитель директора по научно-методической работе</t>
  </si>
  <si>
    <t>Заместитель директора по воспитательной работе</t>
  </si>
  <si>
    <t>Заместитель директора по информационно-коммуникационным технологиям</t>
  </si>
  <si>
    <t>Заместитель директора по художественно-эстетическому воспитанию</t>
  </si>
  <si>
    <t>Заместитель директора по иностранному языку</t>
  </si>
  <si>
    <t>Заместитель директора по информационным технологиям и безопасности общеобразовательного учреждения</t>
  </si>
  <si>
    <t>Заместитель директора по административно-хозяйственной части</t>
  </si>
  <si>
    <t>Заведующий бассейном</t>
  </si>
  <si>
    <t>Заведующий библиотекой</t>
  </si>
  <si>
    <t>Секретарь руководителя</t>
  </si>
  <si>
    <t>Инженер - программист</t>
  </si>
  <si>
    <t>Диспетчер образовательного учреждения</t>
  </si>
  <si>
    <t>Медицинская сестра</t>
  </si>
  <si>
    <t xml:space="preserve">Старший вожатый </t>
  </si>
  <si>
    <t>Педагог дополнительного образования</t>
  </si>
  <si>
    <t>Педагог-организатор</t>
  </si>
  <si>
    <t>Преподаватель-организатор основ безопасности жизнедеятельности</t>
  </si>
  <si>
    <t>_____МАОУ "СОШ №       г. Улан-Удэ"_______</t>
  </si>
  <si>
    <t>За звание</t>
  </si>
  <si>
    <t>Специальная часть</t>
  </si>
  <si>
    <t>Коэффициент  группы оплаты труда</t>
  </si>
  <si>
    <t xml:space="preserve">доплата за работу в специальных группах (логопедических, санаторных) </t>
  </si>
  <si>
    <t>Инструктор -методист</t>
  </si>
  <si>
    <t xml:space="preserve">Концертмейстер </t>
  </si>
  <si>
    <t>Учитель бурятского языка</t>
  </si>
  <si>
    <t>Руководитель физического воспитания</t>
  </si>
  <si>
    <t>Младший воспитатель</t>
  </si>
  <si>
    <t>Повар</t>
  </si>
  <si>
    <t>Рабочий по комплексному обслуживанию и ремонту зданий</t>
  </si>
  <si>
    <t>Оператор электронно-вычислительных и вычислительных машин</t>
  </si>
  <si>
    <t>Оператор стиральных машин</t>
  </si>
  <si>
    <t>Садовник</t>
  </si>
  <si>
    <t>Фонд стимулирования прочих работников,руб.</t>
  </si>
  <si>
    <t>ФЗП 08.03.01 в месяц</t>
  </si>
  <si>
    <t>ФЗП 08.04.83 в месяц</t>
  </si>
  <si>
    <t>Всего ФЗП в месяц</t>
  </si>
  <si>
    <t>В. А. Цыденова</t>
  </si>
  <si>
    <t xml:space="preserve">Экономист                       </t>
  </si>
  <si>
    <t>ФЗП 08.01.01 в месяц</t>
  </si>
  <si>
    <t>ФЗП 08.04.22 в месяц</t>
  </si>
  <si>
    <t>ФЗП 08.03.31 в месяц</t>
  </si>
  <si>
    <t>Водитель</t>
  </si>
  <si>
    <t>Гардеробщик</t>
  </si>
  <si>
    <t>За стаж</t>
  </si>
  <si>
    <t>Фонд стимулирования учителей, руб.</t>
  </si>
  <si>
    <t>Фонд стимулирования (из местного бюджета),  руб.</t>
  </si>
  <si>
    <t>Фонд стимулирования руководителя, руб.</t>
  </si>
  <si>
    <t>Прочие выплаты, не входящие в систему оплаты труда (из местного бюджета), руб.</t>
  </si>
  <si>
    <t>Руководитель планово-экономической группы:</t>
  </si>
  <si>
    <t>Фонд стимулирования (из внебюджета),  руб.</t>
  </si>
  <si>
    <t>Прочие выплаты, не входящие в систему оплаты труда (из внебюджета), руб.</t>
  </si>
  <si>
    <t>Фонд стимулирования (из респуб.бюджета 08.03.31),  руб.</t>
  </si>
  <si>
    <t>Прочие выплаты, не входящие в систему оплаты труда (из респуб. Бюджета 08.03.01, 08.03.31, 08.04.83), руб.</t>
  </si>
  <si>
    <t>Заместитель заведующего по учебно-воспитательной работе</t>
  </si>
  <si>
    <t>Заместитель заведующего по административно-хозяйственной части</t>
  </si>
  <si>
    <t>Заместитель заведующего по учебно-вспомогательной работе</t>
  </si>
  <si>
    <t>(за счет субсидии на МОП)</t>
  </si>
  <si>
    <t>(за счет внебюджетных средств)</t>
  </si>
  <si>
    <t>(за счет субвенции на госстандарт)</t>
  </si>
  <si>
    <t>(за счет субвенции на госстандарт, субвенции на дошкольное образование, субсидии на МОП)</t>
  </si>
  <si>
    <t>Руководитель планово-экономической  группы:</t>
  </si>
  <si>
    <t>Утверждаю:</t>
  </si>
  <si>
    <t>Приложение 2</t>
  </si>
  <si>
    <t>Приложение 3</t>
  </si>
  <si>
    <t>Приложение 4</t>
  </si>
  <si>
    <t>За стаж руководящей деятельности</t>
  </si>
  <si>
    <t>х</t>
  </si>
  <si>
    <t>Муниципальное автономное  общеобразовательное учреждение "Средняя общеобразовательная школа № 21 г. Улан-Удэ"</t>
  </si>
  <si>
    <t>Директор МАОУ СОШ № 21  г.Улан-Удэ</t>
  </si>
  <si>
    <t>________________ Комкова О.А.</t>
  </si>
  <si>
    <t>ШТАТНОЕ РАСПИСАНИЕ</t>
  </si>
  <si>
    <t>Процентная надбавка за стаж работы в южных районах Восточной Сибири (СН)</t>
  </si>
  <si>
    <t>Т.Ч.Гомбоева</t>
  </si>
  <si>
    <t>ФЗП 08.03.01 (017.00.00) в месяц</t>
  </si>
  <si>
    <t xml:space="preserve">ФЗП 08.03.01 (017.05.00) в месяц </t>
  </si>
  <si>
    <t>ФЗП 08.03.01 (017.05.00) в месяц</t>
  </si>
  <si>
    <t>Прочие выплаты, не входящие в систему оплаты труда (из респуб. Бюджета 08.03.01(017.05.00), 08.03.31, 08.04.83), руб.</t>
  </si>
  <si>
    <t>Прочие выплаты, не входящие в систему оплаты труда (из респуб. Бюджета 08.03.01(017.00.00), 08.03.31, 08.04.83), руб.</t>
  </si>
  <si>
    <t>ФЗП 08.03.01 (017.00.00) вмесяц</t>
  </si>
  <si>
    <t>За сложность и приоритетность предмета</t>
  </si>
  <si>
    <t>Тарифицируемые стимулирующие выплаты</t>
  </si>
  <si>
    <t>А.Ю.Сотникова</t>
  </si>
  <si>
    <t>количество класс-комплетов: 10</t>
  </si>
  <si>
    <t>стоимость ученико-часа: 6,87 руб. (10,31 с РК и СН)</t>
  </si>
  <si>
    <t>количество учащихся 202</t>
  </si>
  <si>
    <t>"______"___________2022 г.</t>
  </si>
  <si>
    <t>Советник директора по воспитанию и взаимодействию с детскими общественными объединениями</t>
  </si>
  <si>
    <t>"01" сентября  2022 г.</t>
  </si>
  <si>
    <t>Р.А. Хабдаев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</si>
</sst>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_-;\-* #,##0.00_-;_-* &quot;-&quot;??_-;_-@_-"/>
    <numFmt numFmtId="165" formatCode="#,##0.00_р_."/>
    <numFmt numFmtId="166" formatCode="0.0"/>
  </numFmts>
  <fonts count="23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9" fontId="9" fillId="0" borderId="0" applyFill="0" applyBorder="0" applyAlignment="0" applyProtection="0"/>
    <xf numFmtId="0" fontId="5" fillId="0" borderId="0"/>
    <xf numFmtId="0" fontId="18" fillId="0" borderId="0"/>
    <xf numFmtId="0" fontId="22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9" fontId="0" fillId="2" borderId="1" xfId="1" applyNumberFormat="1" applyFont="1" applyFill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3" applyFont="1" applyBorder="1" applyAlignment="1">
      <alignment horizontal="left" vertical="center" wrapText="1"/>
    </xf>
    <xf numFmtId="0" fontId="2" fillId="0" borderId="1" xfId="4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3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0" fillId="0" borderId="10" xfId="5" applyFont="1" applyBorder="1" applyAlignment="1">
      <alignment horizontal="center"/>
    </xf>
    <xf numFmtId="0" fontId="8" fillId="0" borderId="10" xfId="3" applyFont="1" applyBorder="1"/>
    <xf numFmtId="0" fontId="10" fillId="0" borderId="10" xfId="3" applyFont="1" applyBorder="1"/>
    <xf numFmtId="165" fontId="10" fillId="0" borderId="10" xfId="3" applyNumberFormat="1" applyFont="1" applyBorder="1"/>
    <xf numFmtId="9" fontId="10" fillId="0" borderId="7" xfId="5" applyFont="1" applyBorder="1" applyAlignment="1">
      <alignment horizontal="center"/>
    </xf>
    <xf numFmtId="0" fontId="8" fillId="0" borderId="7" xfId="3" applyFont="1" applyBorder="1"/>
    <xf numFmtId="0" fontId="10" fillId="0" borderId="7" xfId="3" applyFont="1" applyBorder="1"/>
    <xf numFmtId="165" fontId="10" fillId="0" borderId="7" xfId="3" applyNumberFormat="1" applyFont="1" applyBorder="1"/>
    <xf numFmtId="0" fontId="12" fillId="0" borderId="0" xfId="3" applyFont="1" applyAlignment="1">
      <alignment wrapText="1"/>
    </xf>
    <xf numFmtId="0" fontId="8" fillId="0" borderId="0" xfId="3" applyFont="1"/>
    <xf numFmtId="0" fontId="10" fillId="0" borderId="0" xfId="3" applyFont="1"/>
    <xf numFmtId="165" fontId="13" fillId="0" borderId="0" xfId="3" applyNumberFormat="1" applyFont="1"/>
    <xf numFmtId="0" fontId="7" fillId="0" borderId="0" xfId="3" applyFont="1" applyAlignment="1">
      <alignment wrapText="1"/>
    </xf>
    <xf numFmtId="0" fontId="7" fillId="0" borderId="0" xfId="3" applyFont="1"/>
    <xf numFmtId="9" fontId="7" fillId="0" borderId="0" xfId="3" applyNumberFormat="1" applyFont="1"/>
    <xf numFmtId="4" fontId="2" fillId="0" borderId="0" xfId="3" applyNumberFormat="1" applyFont="1"/>
    <xf numFmtId="165" fontId="2" fillId="0" borderId="0" xfId="3" applyNumberFormat="1" applyFont="1"/>
    <xf numFmtId="0" fontId="10" fillId="0" borderId="0" xfId="3" applyFont="1" applyAlignment="1">
      <alignment wrapText="1"/>
    </xf>
    <xf numFmtId="166" fontId="10" fillId="0" borderId="0" xfId="3" applyNumberFormat="1" applyFont="1"/>
    <xf numFmtId="166" fontId="10" fillId="0" borderId="0" xfId="3" applyNumberFormat="1" applyFont="1" applyAlignment="1">
      <alignment horizontal="left"/>
    </xf>
    <xf numFmtId="165" fontId="10" fillId="0" borderId="0" xfId="3" applyNumberFormat="1" applyFont="1"/>
    <xf numFmtId="0" fontId="8" fillId="0" borderId="0" xfId="3" applyFont="1" applyAlignment="1">
      <alignment wrapText="1"/>
    </xf>
    <xf numFmtId="9" fontId="10" fillId="0" borderId="0" xfId="5" applyFont="1"/>
    <xf numFmtId="4" fontId="10" fillId="0" borderId="0" xfId="3" applyNumberFormat="1" applyFont="1"/>
    <xf numFmtId="0" fontId="8" fillId="0" borderId="0" xfId="3" applyFont="1" applyAlignment="1">
      <alignment horizontal="left"/>
    </xf>
    <xf numFmtId="0" fontId="2" fillId="0" borderId="0" xfId="0" applyFont="1" applyFill="1" applyAlignment="1" applyProtection="1">
      <alignment horizontal="center" vertical="center" wrapText="1"/>
      <protection locked="0"/>
    </xf>
    <xf numFmtId="43" fontId="0" fillId="0" borderId="0" xfId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" fontId="11" fillId="0" borderId="7" xfId="3" applyNumberFormat="1" applyFont="1" applyBorder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0" borderId="1" xfId="6" applyNumberFormat="1" applyFont="1" applyBorder="1" applyAlignment="1">
      <alignment horizontal="center" vertical="center" wrapText="1"/>
    </xf>
    <xf numFmtId="4" fontId="7" fillId="0" borderId="1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0" fillId="2" borderId="1" xfId="1" applyNumberFormat="1" applyFont="1" applyFill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/>
    </xf>
    <xf numFmtId="4" fontId="2" fillId="0" borderId="1" xfId="3" applyNumberFormat="1" applyFont="1" applyBorder="1" applyAlignment="1">
      <alignment horizontal="center" vertical="center"/>
    </xf>
    <xf numFmtId="0" fontId="7" fillId="0" borderId="10" xfId="3" applyFont="1" applyBorder="1" applyAlignment="1">
      <alignment horizontal="left" wrapText="1"/>
    </xf>
    <xf numFmtId="0" fontId="7" fillId="0" borderId="7" xfId="3" applyFont="1" applyBorder="1" applyAlignment="1">
      <alignment horizontal="left" wrapText="1"/>
    </xf>
    <xf numFmtId="165" fontId="13" fillId="0" borderId="7" xfId="3" applyNumberFormat="1" applyFont="1" applyBorder="1"/>
    <xf numFmtId="4" fontId="2" fillId="0" borderId="10" xfId="3" applyNumberFormat="1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165" fontId="14" fillId="0" borderId="0" xfId="0" applyNumberFormat="1" applyFont="1" applyAlignment="1" applyProtection="1">
      <alignment vertical="center"/>
      <protection locked="0"/>
    </xf>
    <xf numFmtId="165" fontId="14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165" fontId="14" fillId="0" borderId="0" xfId="0" applyNumberFormat="1" applyFont="1" applyAlignment="1" applyProtection="1">
      <alignment horizontal="left" vertical="center"/>
      <protection locked="0"/>
    </xf>
    <xf numFmtId="165" fontId="15" fillId="0" borderId="0" xfId="0" applyNumberFormat="1" applyFont="1" applyAlignment="1" applyProtection="1">
      <alignment vertical="center"/>
      <protection locked="0"/>
    </xf>
    <xf numFmtId="165" fontId="15" fillId="0" borderId="0" xfId="0" applyNumberFormat="1" applyFont="1" applyAlignment="1" applyProtection="1">
      <alignment wrapText="1"/>
      <protection locked="0"/>
    </xf>
    <xf numFmtId="165" fontId="14" fillId="0" borderId="0" xfId="0" applyNumberFormat="1" applyFont="1" applyAlignment="1" applyProtection="1">
      <alignment horizontal="left"/>
      <protection locked="0"/>
    </xf>
    <xf numFmtId="165" fontId="14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>
      <alignment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" fillId="0" borderId="0" xfId="3" applyNumberFormat="1" applyFont="1" applyAlignment="1">
      <alignment horizontal="center" vertical="center"/>
    </xf>
    <xf numFmtId="4" fontId="2" fillId="0" borderId="10" xfId="3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" fontId="13" fillId="0" borderId="0" xfId="3" applyNumberFormat="1" applyFont="1"/>
    <xf numFmtId="4" fontId="2" fillId="0" borderId="1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9" fillId="0" borderId="0" xfId="7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3" fillId="0" borderId="0" xfId="3" applyNumberFormat="1" applyFont="1"/>
    <xf numFmtId="43" fontId="0" fillId="4" borderId="1" xfId="1" applyFont="1" applyFill="1" applyBorder="1" applyAlignment="1">
      <alignment horizontal="center" vertical="center" wrapText="1"/>
    </xf>
    <xf numFmtId="9" fontId="0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7" fillId="0" borderId="0" xfId="3" applyFont="1" applyBorder="1" applyAlignment="1">
      <alignment horizontal="left" wrapText="1"/>
    </xf>
    <xf numFmtId="9" fontId="10" fillId="0" borderId="0" xfId="5" applyFont="1" applyBorder="1" applyAlignment="1">
      <alignment horizontal="center"/>
    </xf>
    <xf numFmtId="0" fontId="8" fillId="0" borderId="0" xfId="3" applyFont="1" applyBorder="1"/>
    <xf numFmtId="0" fontId="10" fillId="0" borderId="0" xfId="3" applyFont="1" applyBorder="1"/>
    <xf numFmtId="4" fontId="11" fillId="0" borderId="0" xfId="3" applyNumberFormat="1" applyFont="1" applyBorder="1"/>
    <xf numFmtId="4" fontId="2" fillId="0" borderId="0" xfId="3" applyNumberFormat="1" applyFont="1" applyBorder="1"/>
    <xf numFmtId="43" fontId="0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3" applyFont="1" applyBorder="1" applyAlignment="1">
      <alignment vertical="center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4" xfId="7"/>
    <cellStyle name="Обычный 5" xfId="8"/>
    <cellStyle name="Обычный_Лист1 2 2" xfId="6"/>
    <cellStyle name="Процентный 2" xfId="5"/>
    <cellStyle name="Финансовый" xfId="1" builtinId="3"/>
    <cellStyle name="Финансовый 2" xfId="9"/>
  </cellStyles>
  <dxfs count="0"/>
  <tableStyles count="0" defaultTableStyle="TableStyleMedium2" defaultPivotStyle="PivotStyleLight16"/>
  <colors>
    <mruColors>
      <color rgb="FFB69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B696CE"/>
    <pageSetUpPr fitToPage="1"/>
  </sheetPr>
  <dimension ref="A1:Z135"/>
  <sheetViews>
    <sheetView tabSelected="1" topLeftCell="A4" zoomScale="70" zoomScaleNormal="70" workbookViewId="0">
      <pane xSplit="2" ySplit="14" topLeftCell="C18" activePane="bottomRight" state="frozen"/>
      <selection activeCell="A4" sqref="A4"/>
      <selection pane="topRight" activeCell="C4" sqref="C4"/>
      <selection pane="bottomLeft" activeCell="A18" sqref="A18"/>
      <selection pane="bottomRight" activeCell="J134" sqref="J134"/>
    </sheetView>
  </sheetViews>
  <sheetFormatPr defaultColWidth="9.33203125" defaultRowHeight="12.75" x14ac:dyDescent="0.2"/>
  <cols>
    <col min="1" max="1" width="9.33203125" style="8"/>
    <col min="2" max="2" width="69.6640625" style="8" customWidth="1"/>
    <col min="3" max="3" width="17" style="8" customWidth="1"/>
    <col min="4" max="4" width="17.5" style="8" customWidth="1"/>
    <col min="5" max="5" width="18" style="8" customWidth="1"/>
    <col min="6" max="6" width="11.1640625" style="8" customWidth="1"/>
    <col min="7" max="7" width="16" style="8" customWidth="1"/>
    <col min="8" max="9" width="16" style="61" customWidth="1"/>
    <col min="10" max="10" width="11.1640625" style="8" customWidth="1"/>
    <col min="11" max="11" width="17.33203125" style="8" customWidth="1"/>
    <col min="12" max="12" width="21.6640625" style="8" customWidth="1"/>
    <col min="13" max="13" width="17" style="8" hidden="1" customWidth="1"/>
    <col min="14" max="14" width="11.1640625" style="8" customWidth="1"/>
    <col min="15" max="15" width="17.1640625" style="8" customWidth="1"/>
    <col min="16" max="16" width="13" style="8" customWidth="1"/>
    <col min="17" max="17" width="15.1640625" style="8" customWidth="1"/>
    <col min="18" max="18" width="14.1640625" style="8" customWidth="1"/>
    <col min="19" max="19" width="10.6640625" style="8" customWidth="1"/>
    <col min="20" max="20" width="15.83203125" style="8" customWidth="1"/>
    <col min="21" max="21" width="10.6640625" style="8" customWidth="1"/>
    <col min="22" max="22" width="14.1640625" style="8" customWidth="1"/>
    <col min="23" max="23" width="20.6640625" style="8" customWidth="1"/>
    <col min="24" max="25" width="9.33203125" style="8"/>
    <col min="26" max="26" width="11.6640625" style="8" bestFit="1" customWidth="1"/>
    <col min="27" max="16384" width="9.33203125" style="8"/>
  </cols>
  <sheetData>
    <row r="1" spans="1:23" x14ac:dyDescent="0.2">
      <c r="S1" s="120" t="s">
        <v>24</v>
      </c>
      <c r="T1" s="120"/>
      <c r="U1" s="120"/>
      <c r="V1" s="120"/>
      <c r="W1" s="120"/>
    </row>
    <row r="2" spans="1:23" x14ac:dyDescent="0.2">
      <c r="S2" s="120"/>
      <c r="T2" s="120"/>
      <c r="U2" s="120"/>
      <c r="V2" s="120"/>
      <c r="W2" s="120"/>
    </row>
    <row r="3" spans="1:23" x14ac:dyDescent="0.2">
      <c r="S3" s="120"/>
      <c r="T3" s="120"/>
      <c r="U3" s="120"/>
      <c r="V3" s="120"/>
      <c r="W3" s="120"/>
    </row>
    <row r="4" spans="1:23" x14ac:dyDescent="0.2">
      <c r="S4" s="120"/>
      <c r="T4" s="120"/>
      <c r="U4" s="120"/>
      <c r="V4" s="120"/>
      <c r="W4" s="120"/>
    </row>
    <row r="5" spans="1:23" ht="12.75" customHeight="1" x14ac:dyDescent="0.25">
      <c r="A5" s="121" t="s">
        <v>130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81"/>
      <c r="S5" s="81"/>
      <c r="T5" s="73" t="s">
        <v>121</v>
      </c>
      <c r="U5" s="73"/>
      <c r="V5" s="74"/>
      <c r="W5" s="75"/>
    </row>
    <row r="6" spans="1:23" ht="12.75" customHeight="1" x14ac:dyDescent="0.25">
      <c r="A6" s="118" t="s">
        <v>119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20"/>
      <c r="S6" s="20"/>
      <c r="T6" s="76" t="s">
        <v>128</v>
      </c>
      <c r="U6" s="76"/>
      <c r="V6" s="76"/>
      <c r="W6" s="75"/>
    </row>
    <row r="7" spans="1:23" ht="12.75" customHeight="1" x14ac:dyDescent="0.25">
      <c r="A7" s="118" t="s">
        <v>127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20"/>
      <c r="S7" s="20"/>
      <c r="T7" s="77" t="s">
        <v>129</v>
      </c>
      <c r="U7" s="77"/>
      <c r="V7" s="78"/>
      <c r="W7" s="75"/>
    </row>
    <row r="8" spans="1:23" ht="12.75" customHeight="1" x14ac:dyDescent="0.25">
      <c r="A8" s="119" t="s">
        <v>21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20"/>
      <c r="S8" s="20"/>
      <c r="T8" s="79" t="s">
        <v>145</v>
      </c>
      <c r="U8" s="79"/>
      <c r="V8" s="80"/>
      <c r="W8" s="75"/>
    </row>
    <row r="9" spans="1:23" ht="12.75" customHeight="1" x14ac:dyDescent="0.2">
      <c r="A9" s="118" t="s">
        <v>147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21"/>
      <c r="S9" s="21"/>
      <c r="T9" s="21"/>
      <c r="U9" s="21"/>
    </row>
    <row r="10" spans="1:23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ht="25.5" customHeight="1" x14ac:dyDescent="0.2">
      <c r="B11" s="107" t="s">
        <v>142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x14ac:dyDescent="0.2">
      <c r="B12" s="108" t="s">
        <v>143</v>
      </c>
    </row>
    <row r="13" spans="1:23" x14ac:dyDescent="0.2">
      <c r="B13" s="108" t="s">
        <v>144</v>
      </c>
    </row>
    <row r="14" spans="1:23" ht="84.75" customHeight="1" x14ac:dyDescent="0.2">
      <c r="B14" s="109" t="s">
        <v>5</v>
      </c>
      <c r="C14" s="109" t="s">
        <v>6</v>
      </c>
      <c r="D14" s="109" t="s">
        <v>7</v>
      </c>
      <c r="E14" s="109" t="s">
        <v>8</v>
      </c>
      <c r="F14" s="110" t="s">
        <v>9</v>
      </c>
      <c r="G14" s="117"/>
      <c r="H14" s="109" t="s">
        <v>140</v>
      </c>
      <c r="I14" s="109"/>
      <c r="J14" s="109"/>
      <c r="K14" s="109"/>
      <c r="L14" s="112" t="s">
        <v>140</v>
      </c>
      <c r="M14" s="112" t="s">
        <v>80</v>
      </c>
      <c r="N14" s="115" t="s">
        <v>13</v>
      </c>
      <c r="O14" s="116"/>
      <c r="P14" s="116"/>
      <c r="Q14" s="116"/>
      <c r="R14" s="109" t="s">
        <v>15</v>
      </c>
      <c r="S14" s="109" t="s">
        <v>16</v>
      </c>
      <c r="T14" s="109"/>
      <c r="U14" s="109"/>
      <c r="V14" s="109"/>
      <c r="W14" s="109" t="s">
        <v>18</v>
      </c>
    </row>
    <row r="15" spans="1:23" ht="76.5" customHeight="1" x14ac:dyDescent="0.2">
      <c r="B15" s="109"/>
      <c r="C15" s="109"/>
      <c r="D15" s="109"/>
      <c r="E15" s="109"/>
      <c r="F15" s="109" t="s">
        <v>139</v>
      </c>
      <c r="G15" s="109"/>
      <c r="H15" s="110" t="s">
        <v>103</v>
      </c>
      <c r="I15" s="111"/>
      <c r="J15" s="110" t="s">
        <v>78</v>
      </c>
      <c r="K15" s="111"/>
      <c r="L15" s="113"/>
      <c r="M15" s="114"/>
      <c r="N15" s="110" t="s">
        <v>81</v>
      </c>
      <c r="O15" s="111"/>
      <c r="P15" s="109" t="s">
        <v>14</v>
      </c>
      <c r="Q15" s="109"/>
      <c r="R15" s="109"/>
      <c r="S15" s="109" t="s">
        <v>17</v>
      </c>
      <c r="T15" s="109"/>
      <c r="U15" s="109" t="s">
        <v>131</v>
      </c>
      <c r="V15" s="109"/>
      <c r="W15" s="109"/>
    </row>
    <row r="16" spans="1:23" ht="25.5" x14ac:dyDescent="0.2">
      <c r="B16" s="109"/>
      <c r="C16" s="109"/>
      <c r="D16" s="109"/>
      <c r="E16" s="109"/>
      <c r="F16" s="7" t="s">
        <v>11</v>
      </c>
      <c r="G16" s="7" t="s">
        <v>12</v>
      </c>
      <c r="H16" s="62" t="s">
        <v>11</v>
      </c>
      <c r="I16" s="62" t="s">
        <v>12</v>
      </c>
      <c r="J16" s="7" t="s">
        <v>11</v>
      </c>
      <c r="K16" s="7" t="s">
        <v>12</v>
      </c>
      <c r="L16" s="7" t="s">
        <v>12</v>
      </c>
      <c r="M16" s="113"/>
      <c r="N16" s="7" t="s">
        <v>11</v>
      </c>
      <c r="O16" s="7" t="s">
        <v>12</v>
      </c>
      <c r="P16" s="7" t="s">
        <v>11</v>
      </c>
      <c r="Q16" s="7" t="s">
        <v>12</v>
      </c>
      <c r="R16" s="109"/>
      <c r="S16" s="7" t="s">
        <v>19</v>
      </c>
      <c r="T16" s="7" t="s">
        <v>12</v>
      </c>
      <c r="U16" s="7" t="s">
        <v>20</v>
      </c>
      <c r="V16" s="7" t="s">
        <v>12</v>
      </c>
      <c r="W16" s="109"/>
    </row>
    <row r="17" spans="2:25" x14ac:dyDescent="0.2">
      <c r="B17" s="15" t="s">
        <v>4</v>
      </c>
      <c r="C17" s="3">
        <f>C18+C19+C20+C21+C22+C23+C24+C25+C26+C27+C28+C29+C30+C31+C32+C33+C34+C35+C36+C37+C38+C39</f>
        <v>2.5</v>
      </c>
      <c r="D17" s="63">
        <f>D18+D19+D20+D21+D22+D23+D24+D25+D26+D27+D28+D29+D30+D31+D32+D33+D34+D35+D36+D37+D38+D39</f>
        <v>78928</v>
      </c>
      <c r="E17" s="63">
        <f t="shared" ref="E17:T17" si="0">E18+E19+E20+E21+E22+E23+E24+E25+E26+E27+E28+E29+E30+E31+E32+E33+E34+E35+E36+E37+E38+E39</f>
        <v>28362.400000000001</v>
      </c>
      <c r="F17" s="63"/>
      <c r="G17" s="63">
        <f t="shared" si="0"/>
        <v>0</v>
      </c>
      <c r="H17" s="63"/>
      <c r="I17" s="63">
        <f>I18+I19+I20+I21+I22+I23+I24+I25+I26+I27+I28+I29+I30+I31+I32+I33+I34+I35+I36+I37+I38+I39</f>
        <v>4641.12</v>
      </c>
      <c r="J17" s="63"/>
      <c r="K17" s="63">
        <f t="shared" si="0"/>
        <v>2578.4</v>
      </c>
      <c r="L17" s="63">
        <f t="shared" si="0"/>
        <v>0</v>
      </c>
      <c r="M17" s="63">
        <f t="shared" si="0"/>
        <v>0</v>
      </c>
      <c r="N17" s="63"/>
      <c r="O17" s="63">
        <f t="shared" si="0"/>
        <v>0</v>
      </c>
      <c r="P17" s="63"/>
      <c r="Q17" s="63">
        <f t="shared" si="0"/>
        <v>0</v>
      </c>
      <c r="R17" s="63">
        <f t="shared" si="0"/>
        <v>35581.919999999998</v>
      </c>
      <c r="S17" s="63"/>
      <c r="T17" s="63">
        <f t="shared" si="0"/>
        <v>7116.3839999999973</v>
      </c>
      <c r="U17" s="63"/>
      <c r="V17" s="63">
        <f>V18+V19+V20+V21+V22+V23+V24+V25+V26+V27+V28+V29+V30+V31+V32+V33+V34+V35+V36+V37+V38+V39</f>
        <v>10674.575999999999</v>
      </c>
      <c r="W17" s="63">
        <f>W18+W19+W20+W21+W22+W23+W24+W25+W26+W27+W28+W29+W30+W31+W32+W33+W34+W35+W36+W37+W38+W39</f>
        <v>53372.88</v>
      </c>
      <c r="Y17" s="53">
        <f t="shared" ref="Y17:Y48" si="1">W17/C17</f>
        <v>21349.151999999998</v>
      </c>
    </row>
    <row r="18" spans="2:25" x14ac:dyDescent="0.2">
      <c r="B18" s="10" t="s">
        <v>43</v>
      </c>
      <c r="C18" s="4">
        <f>'Расчет  ШТ 08.03.01'!C18+'Расчет ШТ ДОУ'!C18+'Расчет ШТ МОП '!C18+'Расчет ШТ внебюджет'!C18</f>
        <v>1</v>
      </c>
      <c r="D18" s="64">
        <f>'Расчет  ШТ 08.03.01'!D18+'Расчет ШТ ДОУ'!D18+'Расчет ШТ МОП '!D18+'Расчет ШТ внебюджет'!D18</f>
        <v>12892</v>
      </c>
      <c r="E18" s="4">
        <f>C18*D18</f>
        <v>12892</v>
      </c>
      <c r="F18" s="6">
        <f>'Расчет  ШТ 08.03.01'!F18+'Расчет ШТ ДОУ'!F18+'Расчет ШТ МОП '!F18+'Расчет ШТ внебюджет'!F18</f>
        <v>0</v>
      </c>
      <c r="G18" s="4">
        <f>'Расчет  ШТ 08.03.01'!G18+'Расчет ШТ ДОУ'!G18+'Расчет ШТ МОП '!G18+'Расчет ШТ внебюджет'!G18</f>
        <v>0</v>
      </c>
      <c r="H18" s="6">
        <f>'Расчет  ШТ 08.03.01'!H18+'Расчет ШТ ДОУ'!H18+'Расчет ШТ МОП '!H18+'Расчет ШТ внебюджет'!H18</f>
        <v>0.3</v>
      </c>
      <c r="I18" s="4">
        <f>'Расчет  ШТ 08.03.01'!I18+'Расчет ШТ ДОУ'!I18+'Расчет ШТ МОП '!I18+'Расчет ШТ внебюджет'!I18</f>
        <v>3867.6</v>
      </c>
      <c r="J18" s="6">
        <f>'Расчет  ШТ 08.03.01'!J18+'Расчет ШТ ДОУ'!J18+'Расчет ШТ МОП '!J18+'Расчет ШТ внебюджет'!J18</f>
        <v>0.2</v>
      </c>
      <c r="K18" s="4">
        <f>'Расчет  ШТ 08.03.01'!K18+'Расчет ШТ ДОУ'!K18+'Расчет ШТ МОП '!K18+'Расчет ШТ внебюджет'!K18</f>
        <v>2578.4</v>
      </c>
      <c r="L18" s="4">
        <f>'Расчет  ШТ 08.03.01'!L18+'Расчет ШТ ДОУ'!L18+'Расчет ШТ МОП '!L18+'Расчет ШТ внебюджет'!L18</f>
        <v>0</v>
      </c>
      <c r="M18" s="4">
        <f>'Расчет  ШТ 08.03.01'!M18+'Расчет ШТ ДОУ'!M18+'Расчет ШТ МОП '!M18+'Расчет ШТ внебюджет'!M18</f>
        <v>0</v>
      </c>
      <c r="N18" s="6">
        <f>'Расчет  ШТ 08.03.01'!N18+'Расчет ШТ ДОУ'!N18+'Расчет ШТ МОП '!N18+'Расчет ШТ внебюджет'!N18</f>
        <v>0</v>
      </c>
      <c r="O18" s="4">
        <f>'Расчет  ШТ 08.03.01'!O18+'Расчет ШТ ДОУ'!O18+'Расчет ШТ МОП '!O18+'Расчет ШТ внебюджет'!O18</f>
        <v>0</v>
      </c>
      <c r="P18" s="6">
        <f>'Расчет  ШТ 08.03.01'!P18+'Расчет ШТ ДОУ'!P18+'Расчет ШТ МОП '!P18+'Расчет ШТ внебюджет'!P18</f>
        <v>0</v>
      </c>
      <c r="Q18" s="4">
        <f>'Расчет  ШТ 08.03.01'!Q18+'Расчет ШТ ДОУ'!Q18+'Расчет ШТ МОП '!Q18+'Расчет ШТ внебюджет'!Q18</f>
        <v>0</v>
      </c>
      <c r="R18" s="4">
        <f>'Расчет  ШТ 08.03.01'!R18</f>
        <v>19338</v>
      </c>
      <c r="S18" s="4">
        <v>1.2</v>
      </c>
      <c r="T18" s="4">
        <f>(S18*R18)-R18</f>
        <v>3867.5999999999985</v>
      </c>
      <c r="U18" s="6">
        <v>0.3</v>
      </c>
      <c r="V18" s="54">
        <f>R18*U18</f>
        <v>5801.4</v>
      </c>
      <c r="W18" s="4">
        <f>R18+T18+V18</f>
        <v>29007</v>
      </c>
      <c r="Y18" s="53">
        <f t="shared" si="1"/>
        <v>29007</v>
      </c>
    </row>
    <row r="19" spans="2:25" x14ac:dyDescent="0.2">
      <c r="B19" s="9" t="s">
        <v>58</v>
      </c>
      <c r="C19" s="4">
        <f>'Расчет  ШТ 08.03.01'!C19+'Расчет ШТ ДОУ'!C19+'Расчет ШТ МОП '!C19+'Расчет ШТ внебюджет'!C19</f>
        <v>0.5</v>
      </c>
      <c r="D19" s="64">
        <f>'Расчет  ШТ 08.03.01'!D19+'Расчет ШТ ДОУ'!D19+'Расчет ШТ МОП '!D19+'Расчет ШТ внебюджет'!D19</f>
        <v>10313.6</v>
      </c>
      <c r="E19" s="4">
        <f t="shared" ref="E19:E39" si="2">C19*D19</f>
        <v>5156.8</v>
      </c>
      <c r="F19" s="6">
        <f>'Расчет  ШТ 08.03.01'!F19+'Расчет ШТ ДОУ'!F19+'Расчет ШТ МОП '!F19+'Расчет ШТ внебюджет'!F19</f>
        <v>0</v>
      </c>
      <c r="G19" s="4">
        <f>'Расчет  ШТ 08.03.01'!G19+'Расчет ШТ ДОУ'!G19+'Расчет ШТ МОП '!G19+'Расчет ШТ внебюджет'!G19</f>
        <v>0</v>
      </c>
      <c r="H19" s="6">
        <f>'Расчет  ШТ 08.03.01'!H19+'Расчет ШТ ДОУ'!H19+'Расчет ШТ МОП '!H19+'Расчет ШТ внебюджет'!H19</f>
        <v>0.15</v>
      </c>
      <c r="I19" s="4">
        <f>'Расчет  ШТ 08.03.01'!I19+'Расчет ШТ ДОУ'!I19+'Расчет ШТ МОП '!I19+'Расчет ШТ внебюджет'!I19</f>
        <v>773.52</v>
      </c>
      <c r="J19" s="6">
        <f>'Расчет  ШТ 08.03.01'!J19+'Расчет ШТ ДОУ'!J19+'Расчет ШТ МОП '!J19+'Расчет ШТ внебюджет'!J19</f>
        <v>0</v>
      </c>
      <c r="K19" s="4">
        <f>'Расчет  ШТ 08.03.01'!K19+'Расчет ШТ ДОУ'!K19+'Расчет ШТ МОП '!K19+'Расчет ШТ внебюджет'!K19</f>
        <v>0</v>
      </c>
      <c r="L19" s="4">
        <f>'Расчет  ШТ 08.03.01'!L19+'Расчет ШТ ДОУ'!L19+'Расчет ШТ МОП '!L19+'Расчет ШТ внебюджет'!L19</f>
        <v>0</v>
      </c>
      <c r="M19" s="4">
        <f>'Расчет  ШТ 08.03.01'!M19+'Расчет ШТ ДОУ'!M19+'Расчет ШТ МОП '!M19+'Расчет ШТ внебюджет'!M19</f>
        <v>0</v>
      </c>
      <c r="N19" s="6">
        <f>'Расчет  ШТ 08.03.01'!N19+'Расчет ШТ ДОУ'!N19+'Расчет ШТ МОП '!N19+'Расчет ШТ внебюджет'!N19</f>
        <v>0</v>
      </c>
      <c r="O19" s="4">
        <f>'Расчет  ШТ 08.03.01'!O19+'Расчет ШТ ДОУ'!O19+'Расчет ШТ МОП '!O19+'Расчет ШТ внебюджет'!O19</f>
        <v>0</v>
      </c>
      <c r="P19" s="6">
        <f>'Расчет  ШТ 08.03.01'!P19+'Расчет ШТ ДОУ'!P19+'Расчет ШТ МОП '!P19+'Расчет ШТ внебюджет'!P19</f>
        <v>0</v>
      </c>
      <c r="Q19" s="4">
        <f>'Расчет  ШТ 08.03.01'!Q19+'Расчет ШТ ДОУ'!Q19+'Расчет ШТ МОП '!Q19+'Расчет ШТ внебюджет'!Q19</f>
        <v>0</v>
      </c>
      <c r="R19" s="4">
        <f>'Расчет  ШТ 08.03.01'!R19</f>
        <v>5930.32</v>
      </c>
      <c r="S19" s="4">
        <v>1.2</v>
      </c>
      <c r="T19" s="4">
        <f t="shared" ref="T19:T39" si="3">(S19*R19)-R19</f>
        <v>1186.0639999999994</v>
      </c>
      <c r="U19" s="6">
        <v>0.3</v>
      </c>
      <c r="V19" s="54">
        <f t="shared" ref="V19:V39" si="4">R19*U19</f>
        <v>1779.0959999999998</v>
      </c>
      <c r="W19" s="4">
        <f t="shared" ref="W19:W39" si="5">R19+T19+V19</f>
        <v>8895.48</v>
      </c>
      <c r="Y19" s="53">
        <f t="shared" si="1"/>
        <v>17790.96</v>
      </c>
    </row>
    <row r="20" spans="2:25" hidden="1" x14ac:dyDescent="0.2">
      <c r="B20" s="9" t="s">
        <v>59</v>
      </c>
      <c r="C20" s="4">
        <f>'Расчет  ШТ 08.03.01'!C20+'Расчет ШТ ДОУ'!C20+'Расчет ШТ МОП '!C20+'Расчет ШТ внебюджет'!C20</f>
        <v>0</v>
      </c>
      <c r="D20" s="64">
        <f>'Расчет  ШТ 08.03.01'!D20+'Расчет ШТ ДОУ'!D20+'Расчет ШТ МОП '!D20+'Расчет ШТ внебюджет'!D20</f>
        <v>10313.6</v>
      </c>
      <c r="E20" s="4">
        <f t="shared" si="2"/>
        <v>0</v>
      </c>
      <c r="F20" s="6">
        <f>'Расчет  ШТ 08.03.01'!F20+'Расчет ШТ ДОУ'!F20+'Расчет ШТ МОП '!F20+'Расчет ШТ внебюджет'!F20</f>
        <v>0</v>
      </c>
      <c r="G20" s="4">
        <f>'Расчет  ШТ 08.03.01'!G20+'Расчет ШТ ДОУ'!G20+'Расчет ШТ МОП '!G20+'Расчет ШТ внебюджет'!G20</f>
        <v>0</v>
      </c>
      <c r="H20" s="6">
        <f>'Расчет  ШТ 08.03.01'!H20+'Расчет ШТ ДОУ'!H20+'Расчет ШТ МОП '!H20+'Расчет ШТ внебюджет'!H20</f>
        <v>0.1</v>
      </c>
      <c r="I20" s="4">
        <f>'Расчет  ШТ 08.03.01'!I20+'Расчет ШТ ДОУ'!I20+'Расчет ШТ МОП '!I20+'Расчет ШТ внебюджет'!I20</f>
        <v>0</v>
      </c>
      <c r="J20" s="6">
        <f>'Расчет  ШТ 08.03.01'!J20+'Расчет ШТ ДОУ'!J20+'Расчет ШТ МОП '!J20+'Расчет ШТ внебюджет'!J20</f>
        <v>0</v>
      </c>
      <c r="K20" s="4">
        <f>'Расчет  ШТ 08.03.01'!K20+'Расчет ШТ ДОУ'!K20+'Расчет ШТ МОП '!K20+'Расчет ШТ внебюджет'!K20</f>
        <v>0</v>
      </c>
      <c r="L20" s="4">
        <f>'Расчет  ШТ 08.03.01'!L20+'Расчет ШТ ДОУ'!L20+'Расчет ШТ МОП '!L20+'Расчет ШТ внебюджет'!L20</f>
        <v>0</v>
      </c>
      <c r="M20" s="4">
        <f>'Расчет  ШТ 08.03.01'!M20+'Расчет ШТ ДОУ'!M20+'Расчет ШТ МОП '!M20+'Расчет ШТ внебюджет'!M20</f>
        <v>0</v>
      </c>
      <c r="N20" s="6">
        <f>'Расчет  ШТ 08.03.01'!N20+'Расчет ШТ ДОУ'!N20+'Расчет ШТ МОП '!N20+'Расчет ШТ внебюджет'!N20</f>
        <v>0</v>
      </c>
      <c r="O20" s="4">
        <f>'Расчет  ШТ 08.03.01'!O20+'Расчет ШТ ДОУ'!O20+'Расчет ШТ МОП '!O20+'Расчет ШТ внебюджет'!O20</f>
        <v>0</v>
      </c>
      <c r="P20" s="6">
        <f>'Расчет  ШТ 08.03.01'!P20+'Расчет ШТ ДОУ'!P20+'Расчет ШТ МОП '!P20+'Расчет ШТ внебюджет'!P20</f>
        <v>0.04</v>
      </c>
      <c r="Q20" s="4">
        <f>'Расчет  ШТ 08.03.01'!Q20+'Расчет ШТ ДОУ'!Q20+'Расчет ШТ МОП '!Q20+'Расчет ШТ внебюджет'!Q20</f>
        <v>0</v>
      </c>
      <c r="R20" s="4">
        <f t="shared" ref="R20:R26" si="6">(E20+G20+I20+K20+L20+O20+Q20)*M20</f>
        <v>0</v>
      </c>
      <c r="S20" s="4">
        <v>1.2</v>
      </c>
      <c r="T20" s="4">
        <f t="shared" si="3"/>
        <v>0</v>
      </c>
      <c r="U20" s="6">
        <v>0.3</v>
      </c>
      <c r="V20" s="54">
        <f t="shared" si="4"/>
        <v>0</v>
      </c>
      <c r="W20" s="4">
        <f t="shared" si="5"/>
        <v>0</v>
      </c>
      <c r="Y20" s="53" t="e">
        <f t="shared" si="1"/>
        <v>#DIV/0!</v>
      </c>
    </row>
    <row r="21" spans="2:25" hidden="1" x14ac:dyDescent="0.2">
      <c r="B21" s="9" t="s">
        <v>60</v>
      </c>
      <c r="C21" s="4">
        <f>'Расчет  ШТ 08.03.01'!C21+'Расчет ШТ ДОУ'!C21+'Расчет ШТ МОП '!C21+'Расчет ШТ внебюджет'!C21</f>
        <v>0</v>
      </c>
      <c r="D21" s="64">
        <f>'Расчет  ШТ 08.03.01'!D21+'Расчет ШТ ДОУ'!D21+'Расчет ШТ МОП '!D21+'Расчет ШТ внебюджет'!D21</f>
        <v>10313.6</v>
      </c>
      <c r="E21" s="4">
        <f t="shared" si="2"/>
        <v>0</v>
      </c>
      <c r="F21" s="6">
        <f>'Расчет  ШТ 08.03.01'!F21+'Расчет ШТ ДОУ'!F21+'Расчет ШТ МОП '!F21+'Расчет ШТ внебюджет'!F21</f>
        <v>0</v>
      </c>
      <c r="G21" s="4">
        <f>'Расчет  ШТ 08.03.01'!G21+'Расчет ШТ ДОУ'!G21+'Расчет ШТ МОП '!G21+'Расчет ШТ внебюджет'!G21</f>
        <v>0</v>
      </c>
      <c r="H21" s="6">
        <f>'Расчет  ШТ 08.03.01'!H21+'Расчет ШТ ДОУ'!H21+'Расчет ШТ МОП '!H21+'Расчет ШТ внебюджет'!H21</f>
        <v>0</v>
      </c>
      <c r="I21" s="4">
        <f>'Расчет  ШТ 08.03.01'!I21+'Расчет ШТ ДОУ'!I21+'Расчет ШТ МОП '!I21+'Расчет ШТ внебюджет'!I21</f>
        <v>0</v>
      </c>
      <c r="J21" s="6">
        <f>'Расчет  ШТ 08.03.01'!J21+'Расчет ШТ ДОУ'!J21+'Расчет ШТ МОП '!J21+'Расчет ШТ внебюджет'!J21</f>
        <v>0</v>
      </c>
      <c r="K21" s="4">
        <f>'Расчет  ШТ 08.03.01'!K21+'Расчет ШТ ДОУ'!K21+'Расчет ШТ МОП '!K21+'Расчет ШТ внебюджет'!K21</f>
        <v>0</v>
      </c>
      <c r="L21" s="4">
        <f>'Расчет  ШТ 08.03.01'!L21+'Расчет ШТ ДОУ'!L21+'Расчет ШТ МОП '!L21+'Расчет ШТ внебюджет'!L21</f>
        <v>0</v>
      </c>
      <c r="M21" s="4">
        <f>'Расчет  ШТ 08.03.01'!M21+'Расчет ШТ ДОУ'!M21+'Расчет ШТ МОП '!M21+'Расчет ШТ внебюджет'!M21</f>
        <v>0</v>
      </c>
      <c r="N21" s="6">
        <f>'Расчет  ШТ 08.03.01'!N21+'Расчет ШТ ДОУ'!N21+'Расчет ШТ МОП '!N21+'Расчет ШТ внебюджет'!N21</f>
        <v>0</v>
      </c>
      <c r="O21" s="4">
        <f>'Расчет  ШТ 08.03.01'!O21+'Расчет ШТ ДОУ'!O21+'Расчет ШТ МОП '!O21+'Расчет ШТ внебюджет'!O21</f>
        <v>0</v>
      </c>
      <c r="P21" s="6">
        <f>'Расчет  ШТ 08.03.01'!P21+'Расчет ШТ ДОУ'!P21+'Расчет ШТ МОП '!P21+'Расчет ШТ внебюджет'!P21</f>
        <v>0.04</v>
      </c>
      <c r="Q21" s="4">
        <f>'Расчет  ШТ 08.03.01'!Q21+'Расчет ШТ ДОУ'!Q21+'Расчет ШТ МОП '!Q21+'Расчет ШТ внебюджет'!Q21</f>
        <v>0</v>
      </c>
      <c r="R21" s="4">
        <f t="shared" si="6"/>
        <v>0</v>
      </c>
      <c r="S21" s="4">
        <v>1.2</v>
      </c>
      <c r="T21" s="4">
        <f t="shared" si="3"/>
        <v>0</v>
      </c>
      <c r="U21" s="6">
        <v>0.3</v>
      </c>
      <c r="V21" s="54">
        <f t="shared" si="4"/>
        <v>0</v>
      </c>
      <c r="W21" s="4">
        <f t="shared" si="5"/>
        <v>0</v>
      </c>
      <c r="Y21" s="53" t="e">
        <f t="shared" si="1"/>
        <v>#DIV/0!</v>
      </c>
    </row>
    <row r="22" spans="2:25" hidden="1" x14ac:dyDescent="0.2">
      <c r="B22" s="9" t="s">
        <v>61</v>
      </c>
      <c r="C22" s="4">
        <f>'Расчет  ШТ 08.03.01'!C22+'Расчет ШТ ДОУ'!C22+'Расчет ШТ МОП '!C22+'Расчет ШТ внебюджет'!C22</f>
        <v>0</v>
      </c>
      <c r="D22" s="64">
        <f>'Расчет  ШТ 08.03.01'!D22+'Расчет ШТ ДОУ'!D22+'Расчет ШТ МОП '!D22+'Расчет ШТ внебюджет'!D22</f>
        <v>10313.6</v>
      </c>
      <c r="E22" s="4">
        <f t="shared" si="2"/>
        <v>0</v>
      </c>
      <c r="F22" s="6">
        <f>'Расчет  ШТ 08.03.01'!F22+'Расчет ШТ ДОУ'!F22+'Расчет ШТ МОП '!F22+'Расчет ШТ внебюджет'!F22</f>
        <v>0</v>
      </c>
      <c r="G22" s="4">
        <f>'Расчет  ШТ 08.03.01'!G22+'Расчет ШТ ДОУ'!G22+'Расчет ШТ МОП '!G22+'Расчет ШТ внебюджет'!G22</f>
        <v>0</v>
      </c>
      <c r="H22" s="6">
        <f>'Расчет  ШТ 08.03.01'!H22+'Расчет ШТ ДОУ'!H22+'Расчет ШТ МОП '!H22+'Расчет ШТ внебюджет'!H22</f>
        <v>0.1</v>
      </c>
      <c r="I22" s="4">
        <f>'Расчет  ШТ 08.03.01'!I22+'Расчет ШТ ДОУ'!I22+'Расчет ШТ МОП '!I22+'Расчет ШТ внебюджет'!I22</f>
        <v>0</v>
      </c>
      <c r="J22" s="6">
        <f>'Расчет  ШТ 08.03.01'!J22+'Расчет ШТ ДОУ'!J22+'Расчет ШТ МОП '!J22+'Расчет ШТ внебюджет'!J22</f>
        <v>0</v>
      </c>
      <c r="K22" s="4">
        <f>'Расчет  ШТ 08.03.01'!K22+'Расчет ШТ ДОУ'!K22+'Расчет ШТ МОП '!K22+'Расчет ШТ внебюджет'!K22</f>
        <v>0</v>
      </c>
      <c r="L22" s="4">
        <f>'Расчет  ШТ 08.03.01'!L22+'Расчет ШТ ДОУ'!L22+'Расчет ШТ МОП '!L22+'Расчет ШТ внебюджет'!L22</f>
        <v>0</v>
      </c>
      <c r="M22" s="4">
        <f>'Расчет  ШТ 08.03.01'!M22+'Расчет ШТ ДОУ'!M22+'Расчет ШТ МОП '!M22+'Расчет ШТ внебюджет'!M22</f>
        <v>0</v>
      </c>
      <c r="N22" s="6">
        <f>'Расчет  ШТ 08.03.01'!N22+'Расчет ШТ ДОУ'!N22+'Расчет ШТ МОП '!N22+'Расчет ШТ внебюджет'!N22</f>
        <v>0</v>
      </c>
      <c r="O22" s="4">
        <f>'Расчет  ШТ 08.03.01'!O22+'Расчет ШТ ДОУ'!O22+'Расчет ШТ МОП '!O22+'Расчет ШТ внебюджет'!O22</f>
        <v>0</v>
      </c>
      <c r="P22" s="6">
        <f>'Расчет  ШТ 08.03.01'!P22+'Расчет ШТ ДОУ'!P22+'Расчет ШТ МОП '!P22+'Расчет ШТ внебюджет'!P22</f>
        <v>0.04</v>
      </c>
      <c r="Q22" s="4">
        <f>'Расчет  ШТ 08.03.01'!Q22+'Расчет ШТ ДОУ'!Q22+'Расчет ШТ МОП '!Q22+'Расчет ШТ внебюджет'!Q22</f>
        <v>0</v>
      </c>
      <c r="R22" s="4">
        <f t="shared" si="6"/>
        <v>0</v>
      </c>
      <c r="S22" s="4">
        <v>1.2</v>
      </c>
      <c r="T22" s="4">
        <f t="shared" si="3"/>
        <v>0</v>
      </c>
      <c r="U22" s="6">
        <v>0.3</v>
      </c>
      <c r="V22" s="54">
        <f t="shared" si="4"/>
        <v>0</v>
      </c>
      <c r="W22" s="4">
        <f t="shared" si="5"/>
        <v>0</v>
      </c>
      <c r="Y22" s="53" t="e">
        <f t="shared" si="1"/>
        <v>#DIV/0!</v>
      </c>
    </row>
    <row r="23" spans="2:25" ht="25.5" hidden="1" x14ac:dyDescent="0.2">
      <c r="B23" s="9" t="s">
        <v>62</v>
      </c>
      <c r="C23" s="4">
        <f>'Расчет  ШТ 08.03.01'!C23+'Расчет ШТ ДОУ'!C23+'Расчет ШТ МОП '!C23+'Расчет ШТ внебюджет'!C23</f>
        <v>0</v>
      </c>
      <c r="D23" s="64">
        <f>'Расчет  ШТ 08.03.01'!D23+'Расчет ШТ ДОУ'!D23+'Расчет ШТ МОП '!D23+'Расчет ШТ внебюджет'!D23</f>
        <v>0</v>
      </c>
      <c r="E23" s="4">
        <f t="shared" si="2"/>
        <v>0</v>
      </c>
      <c r="F23" s="6">
        <f>'Расчет  ШТ 08.03.01'!F23+'Расчет ШТ ДОУ'!F23+'Расчет ШТ МОП '!F23+'Расчет ШТ внебюджет'!F23</f>
        <v>0</v>
      </c>
      <c r="G23" s="4">
        <f>'Расчет  ШТ 08.03.01'!G23+'Расчет ШТ ДОУ'!G23+'Расчет ШТ МОП '!G23+'Расчет ШТ внебюджет'!G23</f>
        <v>0</v>
      </c>
      <c r="H23" s="6">
        <f>'Расчет  ШТ 08.03.01'!H23+'Расчет ШТ ДОУ'!H23+'Расчет ШТ МОП '!H23+'Расчет ШТ внебюджет'!H23</f>
        <v>0</v>
      </c>
      <c r="I23" s="4">
        <f>'Расчет  ШТ 08.03.01'!I23+'Расчет ШТ ДОУ'!I23+'Расчет ШТ МОП '!I23+'Расчет ШТ внебюджет'!I23</f>
        <v>0</v>
      </c>
      <c r="J23" s="6">
        <f>'Расчет  ШТ 08.03.01'!J23+'Расчет ШТ ДОУ'!J23+'Расчет ШТ МОП '!J23+'Расчет ШТ внебюджет'!J23</f>
        <v>0</v>
      </c>
      <c r="K23" s="4">
        <f>'Расчет  ШТ 08.03.01'!K23+'Расчет ШТ ДОУ'!K23+'Расчет ШТ МОП '!K23+'Расчет ШТ внебюджет'!K23</f>
        <v>0</v>
      </c>
      <c r="L23" s="4">
        <f>'Расчет  ШТ 08.03.01'!L23+'Расчет ШТ ДОУ'!L23+'Расчет ШТ МОП '!L23+'Расчет ШТ внебюджет'!L23</f>
        <v>0</v>
      </c>
      <c r="M23" s="4">
        <f>'Расчет  ШТ 08.03.01'!M23+'Расчет ШТ ДОУ'!M23+'Расчет ШТ МОП '!M23+'Расчет ШТ внебюджет'!M23</f>
        <v>0</v>
      </c>
      <c r="N23" s="6">
        <f>'Расчет  ШТ 08.03.01'!N23+'Расчет ШТ ДОУ'!N23+'Расчет ШТ МОП '!N23+'Расчет ШТ внебюджет'!N23</f>
        <v>0</v>
      </c>
      <c r="O23" s="4">
        <f>'Расчет  ШТ 08.03.01'!O23+'Расчет ШТ ДОУ'!O23+'Расчет ШТ МОП '!O23+'Расчет ШТ внебюджет'!O23</f>
        <v>0</v>
      </c>
      <c r="P23" s="6">
        <f>'Расчет  ШТ 08.03.01'!P23+'Расчет ШТ ДОУ'!P23+'Расчет ШТ МОП '!P23+'Расчет ШТ внебюджет'!P23</f>
        <v>0</v>
      </c>
      <c r="Q23" s="4">
        <f>'Расчет  ШТ 08.03.01'!Q23+'Расчет ШТ ДОУ'!Q23+'Расчет ШТ МОП '!Q23+'Расчет ШТ внебюджет'!Q23</f>
        <v>0</v>
      </c>
      <c r="R23" s="4">
        <f t="shared" si="6"/>
        <v>0</v>
      </c>
      <c r="S23" s="4">
        <v>1.2</v>
      </c>
      <c r="T23" s="4">
        <f t="shared" si="3"/>
        <v>0</v>
      </c>
      <c r="U23" s="6">
        <v>0.3</v>
      </c>
      <c r="V23" s="54">
        <f t="shared" si="4"/>
        <v>0</v>
      </c>
      <c r="W23" s="4">
        <f t="shared" si="5"/>
        <v>0</v>
      </c>
      <c r="Y23" s="53" t="e">
        <f t="shared" si="1"/>
        <v>#DIV/0!</v>
      </c>
    </row>
    <row r="24" spans="2:25" hidden="1" x14ac:dyDescent="0.2">
      <c r="B24" s="9" t="s">
        <v>63</v>
      </c>
      <c r="C24" s="4">
        <f>'Расчет  ШТ 08.03.01'!C24+'Расчет ШТ ДОУ'!C24+'Расчет ШТ МОП '!C24+'Расчет ШТ внебюджет'!C24</f>
        <v>0</v>
      </c>
      <c r="D24" s="64">
        <f>'Расчет  ШТ 08.03.01'!D24+'Расчет ШТ ДОУ'!D24+'Расчет ШТ МОП '!D24+'Расчет ШТ внебюджет'!D24</f>
        <v>0</v>
      </c>
      <c r="E24" s="4">
        <f t="shared" si="2"/>
        <v>0</v>
      </c>
      <c r="F24" s="6">
        <f>'Расчет  ШТ 08.03.01'!F24+'Расчет ШТ ДОУ'!F24+'Расчет ШТ МОП '!F24+'Расчет ШТ внебюджет'!F24</f>
        <v>0</v>
      </c>
      <c r="G24" s="4">
        <f>'Расчет  ШТ 08.03.01'!G24+'Расчет ШТ ДОУ'!G24+'Расчет ШТ МОП '!G24+'Расчет ШТ внебюджет'!G24</f>
        <v>0</v>
      </c>
      <c r="H24" s="6">
        <f>'Расчет  ШТ 08.03.01'!H24+'Расчет ШТ ДОУ'!H24+'Расчет ШТ МОП '!H24+'Расчет ШТ внебюджет'!H24</f>
        <v>0</v>
      </c>
      <c r="I24" s="4">
        <f>'Расчет  ШТ 08.03.01'!I24+'Расчет ШТ ДОУ'!I24+'Расчет ШТ МОП '!I24+'Расчет ШТ внебюджет'!I24</f>
        <v>0</v>
      </c>
      <c r="J24" s="6">
        <f>'Расчет  ШТ 08.03.01'!J24+'Расчет ШТ ДОУ'!J24+'Расчет ШТ МОП '!J24+'Расчет ШТ внебюджет'!J24</f>
        <v>0</v>
      </c>
      <c r="K24" s="4">
        <f>'Расчет  ШТ 08.03.01'!K24+'Расчет ШТ ДОУ'!K24+'Расчет ШТ МОП '!K24+'Расчет ШТ внебюджет'!K24</f>
        <v>0</v>
      </c>
      <c r="L24" s="4">
        <f>'Расчет  ШТ 08.03.01'!L24+'Расчет ШТ ДОУ'!L24+'Расчет ШТ МОП '!L24+'Расчет ШТ внебюджет'!L24</f>
        <v>0</v>
      </c>
      <c r="M24" s="4">
        <f>'Расчет  ШТ 08.03.01'!M24+'Расчет ШТ ДОУ'!M24+'Расчет ШТ МОП '!M24+'Расчет ШТ внебюджет'!M24</f>
        <v>0</v>
      </c>
      <c r="N24" s="6">
        <f>'Расчет  ШТ 08.03.01'!N24+'Расчет ШТ ДОУ'!N24+'Расчет ШТ МОП '!N24+'Расчет ШТ внебюджет'!N24</f>
        <v>0</v>
      </c>
      <c r="O24" s="4">
        <f>'Расчет  ШТ 08.03.01'!O24+'Расчет ШТ ДОУ'!O24+'Расчет ШТ МОП '!O24+'Расчет ШТ внебюджет'!O24</f>
        <v>0</v>
      </c>
      <c r="P24" s="6">
        <f>'Расчет  ШТ 08.03.01'!P24+'Расчет ШТ ДОУ'!P24+'Расчет ШТ МОП '!P24+'Расчет ШТ внебюджет'!P24</f>
        <v>0</v>
      </c>
      <c r="Q24" s="4">
        <f>'Расчет  ШТ 08.03.01'!Q24+'Расчет ШТ ДОУ'!Q24+'Расчет ШТ МОП '!Q24+'Расчет ШТ внебюджет'!Q24</f>
        <v>0</v>
      </c>
      <c r="R24" s="4">
        <f t="shared" si="6"/>
        <v>0</v>
      </c>
      <c r="S24" s="4">
        <v>1.2</v>
      </c>
      <c r="T24" s="4">
        <f t="shared" si="3"/>
        <v>0</v>
      </c>
      <c r="U24" s="6">
        <v>0.3</v>
      </c>
      <c r="V24" s="54">
        <f t="shared" si="4"/>
        <v>0</v>
      </c>
      <c r="W24" s="4">
        <f t="shared" si="5"/>
        <v>0</v>
      </c>
      <c r="Y24" s="53" t="e">
        <f t="shared" si="1"/>
        <v>#DIV/0!</v>
      </c>
    </row>
    <row r="25" spans="2:25" hidden="1" x14ac:dyDescent="0.2">
      <c r="B25" s="9" t="s">
        <v>64</v>
      </c>
      <c r="C25" s="4">
        <f>'Расчет  ШТ 08.03.01'!C25+'Расчет ШТ ДОУ'!C25+'Расчет ШТ МОП '!C25+'Расчет ШТ внебюджет'!C25</f>
        <v>0</v>
      </c>
      <c r="D25" s="64">
        <f>'Расчет  ШТ 08.03.01'!D25+'Расчет ШТ ДОУ'!D25+'Расчет ШТ МОП '!D25+'Расчет ШТ внебюджет'!D25</f>
        <v>0</v>
      </c>
      <c r="E25" s="4">
        <f t="shared" si="2"/>
        <v>0</v>
      </c>
      <c r="F25" s="6">
        <f>'Расчет  ШТ 08.03.01'!F25+'Расчет ШТ ДОУ'!F25+'Расчет ШТ МОП '!F25+'Расчет ШТ внебюджет'!F25</f>
        <v>0</v>
      </c>
      <c r="G25" s="4">
        <f>'Расчет  ШТ 08.03.01'!G25+'Расчет ШТ ДОУ'!G25+'Расчет ШТ МОП '!G25+'Расчет ШТ внебюджет'!G25</f>
        <v>0</v>
      </c>
      <c r="H25" s="6">
        <f>'Расчет  ШТ 08.03.01'!H25+'Расчет ШТ ДОУ'!H25+'Расчет ШТ МОП '!H25+'Расчет ШТ внебюджет'!H25</f>
        <v>0</v>
      </c>
      <c r="I25" s="4">
        <f>'Расчет  ШТ 08.03.01'!I25+'Расчет ШТ ДОУ'!I25+'Расчет ШТ МОП '!I25+'Расчет ШТ внебюджет'!I25</f>
        <v>0</v>
      </c>
      <c r="J25" s="6">
        <f>'Расчет  ШТ 08.03.01'!J25+'Расчет ШТ ДОУ'!J25+'Расчет ШТ МОП '!J25+'Расчет ШТ внебюджет'!J25</f>
        <v>0</v>
      </c>
      <c r="K25" s="4">
        <f>'Расчет  ШТ 08.03.01'!K25+'Расчет ШТ ДОУ'!K25+'Расчет ШТ МОП '!K25+'Расчет ШТ внебюджет'!K25</f>
        <v>0</v>
      </c>
      <c r="L25" s="4">
        <f>'Расчет  ШТ 08.03.01'!L25+'Расчет ШТ ДОУ'!L25+'Расчет ШТ МОП '!L25+'Расчет ШТ внебюджет'!L25</f>
        <v>0</v>
      </c>
      <c r="M25" s="4">
        <f>'Расчет  ШТ 08.03.01'!M25+'Расчет ШТ ДОУ'!M25+'Расчет ШТ МОП '!M25+'Расчет ШТ внебюджет'!M25</f>
        <v>0</v>
      </c>
      <c r="N25" s="6">
        <f>'Расчет  ШТ 08.03.01'!N25+'Расчет ШТ ДОУ'!N25+'Расчет ШТ МОП '!N25+'Расчет ШТ внебюджет'!N25</f>
        <v>0</v>
      </c>
      <c r="O25" s="4">
        <f>'Расчет  ШТ 08.03.01'!O25+'Расчет ШТ ДОУ'!O25+'Расчет ШТ МОП '!O25+'Расчет ШТ внебюджет'!O25</f>
        <v>0</v>
      </c>
      <c r="P25" s="6">
        <f>'Расчет  ШТ 08.03.01'!P25+'Расчет ШТ ДОУ'!P25+'Расчет ШТ МОП '!P25+'Расчет ШТ внебюджет'!P25</f>
        <v>0</v>
      </c>
      <c r="Q25" s="4">
        <f>'Расчет  ШТ 08.03.01'!Q25+'Расчет ШТ ДОУ'!Q25+'Расчет ШТ МОП '!Q25+'Расчет ШТ внебюджет'!Q25</f>
        <v>0</v>
      </c>
      <c r="R25" s="4">
        <f t="shared" si="6"/>
        <v>0</v>
      </c>
      <c r="S25" s="4">
        <v>1.2</v>
      </c>
      <c r="T25" s="4">
        <f t="shared" si="3"/>
        <v>0</v>
      </c>
      <c r="U25" s="6">
        <v>0.3</v>
      </c>
      <c r="V25" s="54">
        <f t="shared" si="4"/>
        <v>0</v>
      </c>
      <c r="W25" s="4">
        <f t="shared" si="5"/>
        <v>0</v>
      </c>
      <c r="Y25" s="53" t="e">
        <f t="shared" si="1"/>
        <v>#DIV/0!</v>
      </c>
    </row>
    <row r="26" spans="2:25" ht="25.5" hidden="1" x14ac:dyDescent="0.2">
      <c r="B26" s="9" t="s">
        <v>65</v>
      </c>
      <c r="C26" s="4">
        <f>'Расчет  ШТ 08.03.01'!C26+'Расчет ШТ ДОУ'!C26+'Расчет ШТ МОП '!C26+'Расчет ШТ внебюджет'!C26</f>
        <v>0</v>
      </c>
      <c r="D26" s="64">
        <f>'Расчет  ШТ 08.03.01'!D26+'Расчет ШТ ДОУ'!D26+'Расчет ШТ МОП '!D26+'Расчет ШТ внебюджет'!D26</f>
        <v>0</v>
      </c>
      <c r="E26" s="4">
        <f t="shared" si="2"/>
        <v>0</v>
      </c>
      <c r="F26" s="6">
        <f>'Расчет  ШТ 08.03.01'!F26+'Расчет ШТ ДОУ'!F26+'Расчет ШТ МОП '!F26+'Расчет ШТ внебюджет'!F26</f>
        <v>0</v>
      </c>
      <c r="G26" s="4">
        <f>'Расчет  ШТ 08.03.01'!G26+'Расчет ШТ ДОУ'!G26+'Расчет ШТ МОП '!G26+'Расчет ШТ внебюджет'!G26</f>
        <v>0</v>
      </c>
      <c r="H26" s="6">
        <f>'Расчет  ШТ 08.03.01'!H26+'Расчет ШТ ДОУ'!H26+'Расчет ШТ МОП '!H26+'Расчет ШТ внебюджет'!H26</f>
        <v>0</v>
      </c>
      <c r="I26" s="4">
        <f>'Расчет  ШТ 08.03.01'!I26+'Расчет ШТ ДОУ'!I26+'Расчет ШТ МОП '!I26+'Расчет ШТ внебюджет'!I26</f>
        <v>0</v>
      </c>
      <c r="J26" s="6">
        <f>'Расчет  ШТ 08.03.01'!J26+'Расчет ШТ ДОУ'!J26+'Расчет ШТ МОП '!J26+'Расчет ШТ внебюджет'!J26</f>
        <v>0</v>
      </c>
      <c r="K26" s="4">
        <f>'Расчет  ШТ 08.03.01'!K26+'Расчет ШТ ДОУ'!K26+'Расчет ШТ МОП '!K26+'Расчет ШТ внебюджет'!K26</f>
        <v>0</v>
      </c>
      <c r="L26" s="4">
        <f>'Расчет  ШТ 08.03.01'!L26+'Расчет ШТ ДОУ'!L26+'Расчет ШТ МОП '!L26+'Расчет ШТ внебюджет'!L26</f>
        <v>0</v>
      </c>
      <c r="M26" s="4">
        <f>'Расчет  ШТ 08.03.01'!M26+'Расчет ШТ ДОУ'!M26+'Расчет ШТ МОП '!M26+'Расчет ШТ внебюджет'!M26</f>
        <v>0</v>
      </c>
      <c r="N26" s="6">
        <f>'Расчет  ШТ 08.03.01'!N26+'Расчет ШТ ДОУ'!N26+'Расчет ШТ МОП '!N26+'Расчет ШТ внебюджет'!N26</f>
        <v>0</v>
      </c>
      <c r="O26" s="4">
        <f>'Расчет  ШТ 08.03.01'!O26+'Расчет ШТ ДОУ'!O26+'Расчет ШТ МОП '!O26+'Расчет ШТ внебюджет'!O26</f>
        <v>0</v>
      </c>
      <c r="P26" s="6">
        <f>'Расчет  ШТ 08.03.01'!P26+'Расчет ШТ ДОУ'!P26+'Расчет ШТ МОП '!P26+'Расчет ШТ внебюджет'!P26</f>
        <v>0</v>
      </c>
      <c r="Q26" s="4">
        <f>'Расчет  ШТ 08.03.01'!Q26+'Расчет ШТ ДОУ'!Q26+'Расчет ШТ МОП '!Q26+'Расчет ШТ внебюджет'!Q26</f>
        <v>0</v>
      </c>
      <c r="R26" s="4">
        <f t="shared" si="6"/>
        <v>0</v>
      </c>
      <c r="S26" s="4">
        <v>1.2</v>
      </c>
      <c r="T26" s="4">
        <f t="shared" si="3"/>
        <v>0</v>
      </c>
      <c r="U26" s="6">
        <v>0.3</v>
      </c>
      <c r="V26" s="54">
        <f t="shared" si="4"/>
        <v>0</v>
      </c>
      <c r="W26" s="4">
        <f t="shared" si="5"/>
        <v>0</v>
      </c>
      <c r="Y26" s="53" t="e">
        <f t="shared" si="1"/>
        <v>#DIV/0!</v>
      </c>
    </row>
    <row r="27" spans="2:25" x14ac:dyDescent="0.2">
      <c r="B27" s="10" t="s">
        <v>66</v>
      </c>
      <c r="C27" s="4">
        <f>'Расчет  ШТ 08.03.01'!C27+'Расчет ШТ ДОУ'!C27+'Расчет ШТ МОП '!C27+'Расчет ШТ внебюджет'!C27</f>
        <v>1</v>
      </c>
      <c r="D27" s="64">
        <f>'Расчет  ШТ 08.03.01'!D27+'Расчет ШТ ДОУ'!D27+'Расчет ШТ МОП '!D27+'Расчет ШТ внебюджет'!D27</f>
        <v>10313.6</v>
      </c>
      <c r="E27" s="4">
        <f t="shared" si="2"/>
        <v>10313.6</v>
      </c>
      <c r="F27" s="6">
        <f>'Расчет  ШТ 08.03.01'!F27+'Расчет ШТ ДОУ'!F27+'Расчет ШТ МОП '!F27+'Расчет ШТ внебюджет'!F27</f>
        <v>0</v>
      </c>
      <c r="G27" s="4">
        <f>'Расчет  ШТ 08.03.01'!G27+'Расчет ШТ ДОУ'!G27+'Расчет ШТ МОП '!G27+'Расчет ШТ внебюджет'!G27</f>
        <v>0</v>
      </c>
      <c r="H27" s="6">
        <f>'Расчет  ШТ 08.03.01'!H27+'Расчет ШТ ДОУ'!H27+'Расчет ШТ МОП '!H27+'Расчет ШТ внебюджет'!H27</f>
        <v>0</v>
      </c>
      <c r="I27" s="4">
        <f>'Расчет  ШТ 08.03.01'!I27+'Расчет ШТ ДОУ'!I27+'Расчет ШТ МОП '!I27+'Расчет ШТ внебюджет'!I27</f>
        <v>0</v>
      </c>
      <c r="J27" s="6">
        <f>'Расчет  ШТ 08.03.01'!J27+'Расчет ШТ ДОУ'!J27+'Расчет ШТ МОП '!J27+'Расчет ШТ внебюджет'!J27</f>
        <v>0</v>
      </c>
      <c r="K27" s="4">
        <f>'Расчет  ШТ 08.03.01'!K27+'Расчет ШТ ДОУ'!K27+'Расчет ШТ МОП '!K27+'Расчет ШТ внебюджет'!K27</f>
        <v>0</v>
      </c>
      <c r="L27" s="4">
        <f>'Расчет  ШТ 08.03.01'!L27+'Расчет ШТ ДОУ'!L27+'Расчет ШТ МОП '!L27+'Расчет ШТ внебюджет'!L27</f>
        <v>0</v>
      </c>
      <c r="M27" s="4">
        <f>'Расчет  ШТ 08.03.01'!M27+'Расчет ШТ ДОУ'!M27+'Расчет ШТ МОП '!M27+'Расчет ШТ внебюджет'!M27</f>
        <v>0</v>
      </c>
      <c r="N27" s="6">
        <f>'Расчет  ШТ 08.03.01'!N27+'Расчет ШТ ДОУ'!N27+'Расчет ШТ МОП '!N27+'Расчет ШТ внебюджет'!N27</f>
        <v>0</v>
      </c>
      <c r="O27" s="4">
        <f>'Расчет  ШТ 08.03.01'!O27+'Расчет ШТ ДОУ'!O27+'Расчет ШТ МОП '!O27+'Расчет ШТ внебюджет'!O27</f>
        <v>0</v>
      </c>
      <c r="P27" s="6">
        <f>'Расчет  ШТ 08.03.01'!P27+'Расчет ШТ ДОУ'!P27+'Расчет ШТ МОП '!P27+'Расчет ШТ внебюджет'!P27</f>
        <v>0</v>
      </c>
      <c r="Q27" s="4">
        <f>'Расчет  ШТ 08.03.01'!Q27+'Расчет ШТ ДОУ'!Q27+'Расчет ШТ МОП '!Q27+'Расчет ШТ внебюджет'!Q27</f>
        <v>0</v>
      </c>
      <c r="R27" s="4">
        <f>'Расчет  ШТ 08.03.01'!R27</f>
        <v>10313.6</v>
      </c>
      <c r="S27" s="4">
        <v>1.2</v>
      </c>
      <c r="T27" s="4">
        <f t="shared" si="3"/>
        <v>2062.7199999999993</v>
      </c>
      <c r="U27" s="6">
        <v>0.3</v>
      </c>
      <c r="V27" s="54">
        <f t="shared" si="4"/>
        <v>3094.08</v>
      </c>
      <c r="W27" s="4">
        <f t="shared" si="5"/>
        <v>15470.4</v>
      </c>
      <c r="Y27" s="53">
        <f t="shared" si="1"/>
        <v>15470.4</v>
      </c>
    </row>
    <row r="28" spans="2:25" hidden="1" x14ac:dyDescent="0.2">
      <c r="B28" s="16" t="s">
        <v>55</v>
      </c>
      <c r="C28" s="4">
        <f>'Расчет  ШТ 08.03.01'!C28+'Расчет ШТ ДОУ'!C28+'Расчет ШТ МОП '!C28+'Расчет ШТ внебюджет'!C28</f>
        <v>0</v>
      </c>
      <c r="D28" s="64">
        <f>'Расчет  ШТ 08.03.01'!D28+'Расчет ШТ ДОУ'!D28+'Расчет ШТ МОП '!D28+'Расчет ШТ внебюджет'!D28</f>
        <v>0</v>
      </c>
      <c r="E28" s="4">
        <f t="shared" si="2"/>
        <v>0</v>
      </c>
      <c r="F28" s="6">
        <f>'Расчет  ШТ 08.03.01'!F28+'Расчет ШТ ДОУ'!F28+'Расчет ШТ МОП '!F28+'Расчет ШТ внебюджет'!F28</f>
        <v>0</v>
      </c>
      <c r="G28" s="4">
        <f>'Расчет  ШТ 08.03.01'!G28+'Расчет ШТ ДОУ'!G28+'Расчет ШТ МОП '!G28+'Расчет ШТ внебюджет'!G28</f>
        <v>0</v>
      </c>
      <c r="H28" s="6">
        <f>'Расчет  ШТ 08.03.01'!H28+'Расчет ШТ ДОУ'!H28+'Расчет ШТ МОП '!H28+'Расчет ШТ внебюджет'!H28</f>
        <v>0</v>
      </c>
      <c r="I28" s="4">
        <f>'Расчет  ШТ 08.03.01'!I28+'Расчет ШТ ДОУ'!I28+'Расчет ШТ МОП '!I28+'Расчет ШТ внебюджет'!I28</f>
        <v>0</v>
      </c>
      <c r="J28" s="6">
        <f>'Расчет  ШТ 08.03.01'!J28+'Расчет ШТ ДОУ'!J28+'Расчет ШТ МОП '!J28+'Расчет ШТ внебюджет'!J28</f>
        <v>0</v>
      </c>
      <c r="K28" s="4">
        <f>'Расчет  ШТ 08.03.01'!K28+'Расчет ШТ ДОУ'!K28+'Расчет ШТ МОП '!K28+'Расчет ШТ внебюджет'!K28</f>
        <v>0</v>
      </c>
      <c r="L28" s="4">
        <f>'Расчет  ШТ 08.03.01'!L28+'Расчет ШТ ДОУ'!L28+'Расчет ШТ МОП '!L28+'Расчет ШТ внебюджет'!L28</f>
        <v>0</v>
      </c>
      <c r="M28" s="4">
        <f>'Расчет  ШТ 08.03.01'!M28+'Расчет ШТ ДОУ'!M28+'Расчет ШТ МОП '!M28+'Расчет ШТ внебюджет'!M28</f>
        <v>0</v>
      </c>
      <c r="N28" s="6">
        <f>'Расчет  ШТ 08.03.01'!N28+'Расчет ШТ ДОУ'!N28+'Расчет ШТ МОП '!N28+'Расчет ШТ внебюджет'!N28</f>
        <v>0</v>
      </c>
      <c r="O28" s="4">
        <f>'Расчет  ШТ 08.03.01'!O28+'Расчет ШТ ДОУ'!O28+'Расчет ШТ МОП '!O28+'Расчет ШТ внебюджет'!O28</f>
        <v>0</v>
      </c>
      <c r="P28" s="6">
        <f>'Расчет  ШТ 08.03.01'!P28+'Расчет ШТ ДОУ'!P28+'Расчет ШТ МОП '!P28+'Расчет ШТ внебюджет'!P28</f>
        <v>0</v>
      </c>
      <c r="Q28" s="4">
        <f>'Расчет  ШТ 08.03.01'!Q28+'Расчет ШТ ДОУ'!Q28+'Расчет ШТ МОП '!Q28+'Расчет ШТ внебюджет'!Q28</f>
        <v>0</v>
      </c>
      <c r="R28" s="4">
        <f t="shared" ref="R28:R34" si="7">(E28+G28+I28+K28+L28+O28+Q28)*M28</f>
        <v>0</v>
      </c>
      <c r="S28" s="4">
        <v>1.2</v>
      </c>
      <c r="T28" s="4">
        <f t="shared" si="3"/>
        <v>0</v>
      </c>
      <c r="U28" s="6">
        <v>0.3</v>
      </c>
      <c r="V28" s="54">
        <f t="shared" si="4"/>
        <v>0</v>
      </c>
      <c r="W28" s="4">
        <f t="shared" si="5"/>
        <v>0</v>
      </c>
      <c r="Y28" s="53" t="e">
        <f t="shared" si="1"/>
        <v>#DIV/0!</v>
      </c>
    </row>
    <row r="29" spans="2:25" hidden="1" x14ac:dyDescent="0.2">
      <c r="B29" s="16" t="s">
        <v>115</v>
      </c>
      <c r="C29" s="4">
        <f>'Расчет  ШТ 08.03.01'!C29+'Расчет ШТ ДОУ'!C29+'Расчет ШТ МОП '!C29+'Расчет ШТ внебюджет'!C29</f>
        <v>0</v>
      </c>
      <c r="D29" s="64">
        <f>'Расчет  ШТ 08.03.01'!D29+'Расчет ШТ ДОУ'!D29+'Расчет ШТ МОП '!D29+'Расчет ШТ внебюджет'!D29</f>
        <v>0</v>
      </c>
      <c r="E29" s="4">
        <f t="shared" si="2"/>
        <v>0</v>
      </c>
      <c r="F29" s="6">
        <f>'Расчет  ШТ 08.03.01'!F29+'Расчет ШТ ДОУ'!F29+'Расчет ШТ МОП '!F29+'Расчет ШТ внебюджет'!F29</f>
        <v>0</v>
      </c>
      <c r="G29" s="4">
        <f>'Расчет  ШТ 08.03.01'!G29+'Расчет ШТ ДОУ'!G29+'Расчет ШТ МОП '!G29+'Расчет ШТ внебюджет'!G29</f>
        <v>0</v>
      </c>
      <c r="H29" s="6">
        <f>'Расчет  ШТ 08.03.01'!H29+'Расчет ШТ ДОУ'!H29+'Расчет ШТ МОП '!H29+'Расчет ШТ внебюджет'!H29</f>
        <v>0</v>
      </c>
      <c r="I29" s="4">
        <f>'Расчет  ШТ 08.03.01'!I29+'Расчет ШТ ДОУ'!I29+'Расчет ШТ МОП '!I29+'Расчет ШТ внебюджет'!I29</f>
        <v>0</v>
      </c>
      <c r="J29" s="6">
        <f>'Расчет  ШТ 08.03.01'!J29+'Расчет ШТ ДОУ'!J29+'Расчет ШТ МОП '!J29+'Расчет ШТ внебюджет'!J29</f>
        <v>0</v>
      </c>
      <c r="K29" s="4">
        <f>'Расчет  ШТ 08.03.01'!K29+'Расчет ШТ ДОУ'!K29+'Расчет ШТ МОП '!K29+'Расчет ШТ внебюджет'!K29</f>
        <v>0</v>
      </c>
      <c r="L29" s="4">
        <f>'Расчет  ШТ 08.03.01'!L29+'Расчет ШТ ДОУ'!L29+'Расчет ШТ МОП '!L29+'Расчет ШТ внебюджет'!L29</f>
        <v>0</v>
      </c>
      <c r="M29" s="4">
        <f>'Расчет  ШТ 08.03.01'!M29+'Расчет ШТ ДОУ'!M29+'Расчет ШТ МОП '!M29+'Расчет ШТ внебюджет'!M29</f>
        <v>0</v>
      </c>
      <c r="N29" s="6">
        <f>'Расчет  ШТ 08.03.01'!N29+'Расчет ШТ ДОУ'!N29+'Расчет ШТ МОП '!N29+'Расчет ШТ внебюджет'!N29</f>
        <v>0</v>
      </c>
      <c r="O29" s="4">
        <f>'Расчет  ШТ 08.03.01'!O29+'Расчет ШТ ДОУ'!O29+'Расчет ШТ МОП '!O29+'Расчет ШТ внебюджет'!O29</f>
        <v>0</v>
      </c>
      <c r="P29" s="6">
        <f>'Расчет  ШТ 08.03.01'!P29+'Расчет ШТ ДОУ'!P29+'Расчет ШТ МОП '!P29+'Расчет ШТ внебюджет'!P29</f>
        <v>0</v>
      </c>
      <c r="Q29" s="4">
        <f>'Расчет  ШТ 08.03.01'!Q29+'Расчет ШТ ДОУ'!Q29+'Расчет ШТ МОП '!Q29+'Расчет ШТ внебюджет'!Q29</f>
        <v>0</v>
      </c>
      <c r="R29" s="4">
        <f t="shared" si="7"/>
        <v>0</v>
      </c>
      <c r="S29" s="4">
        <v>1.2</v>
      </c>
      <c r="T29" s="4">
        <f t="shared" si="3"/>
        <v>0</v>
      </c>
      <c r="U29" s="6">
        <v>0.3</v>
      </c>
      <c r="V29" s="54">
        <f t="shared" si="4"/>
        <v>0</v>
      </c>
      <c r="W29" s="4">
        <f t="shared" si="5"/>
        <v>0</v>
      </c>
      <c r="Y29" s="53" t="e">
        <f t="shared" si="1"/>
        <v>#DIV/0!</v>
      </c>
    </row>
    <row r="30" spans="2:25" hidden="1" x14ac:dyDescent="0.2">
      <c r="B30" s="16" t="s">
        <v>114</v>
      </c>
      <c r="C30" s="4">
        <f>'Расчет  ШТ 08.03.01'!C30+'Расчет ШТ ДОУ'!C30+'Расчет ШТ МОП '!C30+'Расчет ШТ внебюджет'!C30</f>
        <v>0</v>
      </c>
      <c r="D30" s="64">
        <f>'Расчет  ШТ 08.03.01'!D30+'Расчет ШТ ДОУ'!D30+'Расчет ШТ МОП '!D30+'Расчет ШТ внебюджет'!D30</f>
        <v>0</v>
      </c>
      <c r="E30" s="4">
        <f t="shared" si="2"/>
        <v>0</v>
      </c>
      <c r="F30" s="6">
        <f>'Расчет  ШТ 08.03.01'!F30+'Расчет ШТ ДОУ'!F30+'Расчет ШТ МОП '!F30+'Расчет ШТ внебюджет'!F30</f>
        <v>0</v>
      </c>
      <c r="G30" s="4">
        <f>'Расчет  ШТ 08.03.01'!G30+'Расчет ШТ ДОУ'!G30+'Расчет ШТ МОП '!G30+'Расчет ШТ внебюджет'!G30</f>
        <v>0</v>
      </c>
      <c r="H30" s="6">
        <f>'Расчет  ШТ 08.03.01'!H30+'Расчет ШТ ДОУ'!H30+'Расчет ШТ МОП '!H30+'Расчет ШТ внебюджет'!H30</f>
        <v>0</v>
      </c>
      <c r="I30" s="4">
        <f>'Расчет  ШТ 08.03.01'!I30+'Расчет ШТ ДОУ'!I30+'Расчет ШТ МОП '!I30+'Расчет ШТ внебюджет'!I30</f>
        <v>0</v>
      </c>
      <c r="J30" s="6">
        <f>'Расчет  ШТ 08.03.01'!J30+'Расчет ШТ ДОУ'!J30+'Расчет ШТ МОП '!J30+'Расчет ШТ внебюджет'!J30</f>
        <v>0</v>
      </c>
      <c r="K30" s="4">
        <f>'Расчет  ШТ 08.03.01'!K30+'Расчет ШТ ДОУ'!K30+'Расчет ШТ МОП '!K30+'Расчет ШТ внебюджет'!K30</f>
        <v>0</v>
      </c>
      <c r="L30" s="4">
        <f>'Расчет  ШТ 08.03.01'!L30+'Расчет ШТ ДОУ'!L30+'Расчет ШТ МОП '!L30+'Расчет ШТ внебюджет'!L30</f>
        <v>0</v>
      </c>
      <c r="M30" s="4">
        <f>'Расчет  ШТ 08.03.01'!M30+'Расчет ШТ ДОУ'!M30+'Расчет ШТ МОП '!M30+'Расчет ШТ внебюджет'!M30</f>
        <v>0</v>
      </c>
      <c r="N30" s="6">
        <f>'Расчет  ШТ 08.03.01'!N30+'Расчет ШТ ДОУ'!N30+'Расчет ШТ МОП '!N30+'Расчет ШТ внебюджет'!N30</f>
        <v>0</v>
      </c>
      <c r="O30" s="4">
        <f>'Расчет  ШТ 08.03.01'!O30+'Расчет ШТ ДОУ'!O30+'Расчет ШТ МОП '!O30+'Расчет ШТ внебюджет'!O30</f>
        <v>0</v>
      </c>
      <c r="P30" s="6">
        <f>'Расчет  ШТ 08.03.01'!P30+'Расчет ШТ ДОУ'!P30+'Расчет ШТ МОП '!P30+'Расчет ШТ внебюджет'!P30</f>
        <v>0</v>
      </c>
      <c r="Q30" s="4">
        <f>'Расчет  ШТ 08.03.01'!Q30+'Расчет ШТ ДОУ'!Q30+'Расчет ШТ МОП '!Q30+'Расчет ШТ внебюджет'!Q30</f>
        <v>0</v>
      </c>
      <c r="R30" s="4">
        <f t="shared" si="7"/>
        <v>0</v>
      </c>
      <c r="S30" s="4">
        <v>1.2</v>
      </c>
      <c r="T30" s="4">
        <f t="shared" si="3"/>
        <v>0</v>
      </c>
      <c r="U30" s="6">
        <v>0.3</v>
      </c>
      <c r="V30" s="54">
        <f t="shared" si="4"/>
        <v>0</v>
      </c>
      <c r="W30" s="4">
        <f t="shared" si="5"/>
        <v>0</v>
      </c>
      <c r="Y30" s="53" t="e">
        <f t="shared" si="1"/>
        <v>#DIV/0!</v>
      </c>
    </row>
    <row r="31" spans="2:25" hidden="1" x14ac:dyDescent="0.2">
      <c r="B31" s="16"/>
      <c r="C31" s="4">
        <f>'Расчет  ШТ 08.03.01'!C31+'Расчет ШТ ДОУ'!C31+'Расчет ШТ МОП '!C31+'Расчет ШТ внебюджет'!C31</f>
        <v>0</v>
      </c>
      <c r="D31" s="64"/>
      <c r="E31" s="4">
        <f t="shared" si="2"/>
        <v>0</v>
      </c>
      <c r="F31" s="6">
        <f>'Расчет  ШТ 08.03.01'!F31+'Расчет ШТ ДОУ'!F31+'Расчет ШТ МОП '!F31+'Расчет ШТ внебюджет'!F31</f>
        <v>0</v>
      </c>
      <c r="G31" s="4">
        <f>'Расчет  ШТ 08.03.01'!G31+'Расчет ШТ ДОУ'!G31+'Расчет ШТ МОП '!G31+'Расчет ШТ внебюджет'!G31</f>
        <v>0</v>
      </c>
      <c r="H31" s="6">
        <f>'Расчет  ШТ 08.03.01'!H31+'Расчет ШТ ДОУ'!H31+'Расчет ШТ МОП '!H31+'Расчет ШТ внебюджет'!H31</f>
        <v>0</v>
      </c>
      <c r="I31" s="4">
        <f>'Расчет  ШТ 08.03.01'!I31+'Расчет ШТ ДОУ'!I31+'Расчет ШТ МОП '!I31+'Расчет ШТ внебюджет'!I31</f>
        <v>0</v>
      </c>
      <c r="J31" s="6">
        <f>'Расчет  ШТ 08.03.01'!J31+'Расчет ШТ ДОУ'!J31+'Расчет ШТ МОП '!J31+'Расчет ШТ внебюджет'!J31</f>
        <v>0</v>
      </c>
      <c r="K31" s="4">
        <f>'Расчет  ШТ 08.03.01'!K31+'Расчет ШТ ДОУ'!K31+'Расчет ШТ МОП '!K31+'Расчет ШТ внебюджет'!K31</f>
        <v>0</v>
      </c>
      <c r="L31" s="4">
        <f>'Расчет  ШТ 08.03.01'!L31+'Расчет ШТ ДОУ'!L31+'Расчет ШТ МОП '!L31+'Расчет ШТ внебюджет'!L31</f>
        <v>0</v>
      </c>
      <c r="M31" s="4">
        <f>'Расчет  ШТ 08.03.01'!M31+'Расчет ШТ ДОУ'!M31+'Расчет ШТ МОП '!M31+'Расчет ШТ внебюджет'!M31</f>
        <v>0</v>
      </c>
      <c r="N31" s="6">
        <f>'Расчет  ШТ 08.03.01'!N31+'Расчет ШТ ДОУ'!N31+'Расчет ШТ МОП '!N31+'Расчет ШТ внебюджет'!N31</f>
        <v>0</v>
      </c>
      <c r="O31" s="4">
        <f>'Расчет  ШТ 08.03.01'!O31+'Расчет ШТ ДОУ'!O31+'Расчет ШТ МОП '!O31+'Расчет ШТ внебюджет'!O31</f>
        <v>0</v>
      </c>
      <c r="P31" s="6">
        <f>'Расчет  ШТ 08.03.01'!P31+'Расчет ШТ ДОУ'!P31+'Расчет ШТ МОП '!P31+'Расчет ШТ внебюджет'!P31</f>
        <v>0</v>
      </c>
      <c r="Q31" s="4">
        <f>'Расчет  ШТ 08.03.01'!Q31+'Расчет ШТ ДОУ'!Q31+'Расчет ШТ МОП '!Q31+'Расчет ШТ внебюджет'!Q31</f>
        <v>0</v>
      </c>
      <c r="R31" s="4">
        <f t="shared" si="7"/>
        <v>0</v>
      </c>
      <c r="S31" s="4">
        <v>1.2</v>
      </c>
      <c r="T31" s="4">
        <f t="shared" si="3"/>
        <v>0</v>
      </c>
      <c r="U31" s="6">
        <v>0.3</v>
      </c>
      <c r="V31" s="54">
        <f t="shared" si="4"/>
        <v>0</v>
      </c>
      <c r="W31" s="4">
        <f t="shared" si="5"/>
        <v>0</v>
      </c>
      <c r="Y31" s="53" t="e">
        <f t="shared" si="1"/>
        <v>#DIV/0!</v>
      </c>
    </row>
    <row r="32" spans="2:25" hidden="1" x14ac:dyDescent="0.2">
      <c r="B32" s="16"/>
      <c r="C32" s="4">
        <f>'Расчет  ШТ 08.03.01'!C32+'Расчет ШТ ДОУ'!C32+'Расчет ШТ МОП '!C32+'Расчет ШТ внебюджет'!C32</f>
        <v>0</v>
      </c>
      <c r="D32" s="64"/>
      <c r="E32" s="4">
        <f t="shared" si="2"/>
        <v>0</v>
      </c>
      <c r="F32" s="6">
        <f>'Расчет  ШТ 08.03.01'!F32+'Расчет ШТ ДОУ'!F32+'Расчет ШТ МОП '!F32+'Расчет ШТ внебюджет'!F32</f>
        <v>0</v>
      </c>
      <c r="G32" s="4">
        <f>'Расчет  ШТ 08.03.01'!G32+'Расчет ШТ ДОУ'!G32+'Расчет ШТ МОП '!G32+'Расчет ШТ внебюджет'!G32</f>
        <v>0</v>
      </c>
      <c r="H32" s="6">
        <f>'Расчет  ШТ 08.03.01'!H32+'Расчет ШТ ДОУ'!H32+'Расчет ШТ МОП '!H32+'Расчет ШТ внебюджет'!H32</f>
        <v>0</v>
      </c>
      <c r="I32" s="4">
        <f>'Расчет  ШТ 08.03.01'!I32+'Расчет ШТ ДОУ'!I32+'Расчет ШТ МОП '!I32+'Расчет ШТ внебюджет'!I32</f>
        <v>0</v>
      </c>
      <c r="J32" s="6">
        <f>'Расчет  ШТ 08.03.01'!J32+'Расчет ШТ ДОУ'!J32+'Расчет ШТ МОП '!J32+'Расчет ШТ внебюджет'!J32</f>
        <v>0</v>
      </c>
      <c r="K32" s="4">
        <f>'Расчет  ШТ 08.03.01'!K32+'Расчет ШТ ДОУ'!K32+'Расчет ШТ МОП '!K32+'Расчет ШТ внебюджет'!K32</f>
        <v>0</v>
      </c>
      <c r="L32" s="4">
        <f>'Расчет  ШТ 08.03.01'!L32+'Расчет ШТ ДОУ'!L32+'Расчет ШТ МОП '!L32+'Расчет ШТ внебюджет'!L32</f>
        <v>0</v>
      </c>
      <c r="M32" s="4">
        <f>'Расчет  ШТ 08.03.01'!M32+'Расчет ШТ ДОУ'!M32+'Расчет ШТ МОП '!M32+'Расчет ШТ внебюджет'!M32</f>
        <v>0</v>
      </c>
      <c r="N32" s="6">
        <f>'Расчет  ШТ 08.03.01'!N32+'Расчет ШТ ДОУ'!N32+'Расчет ШТ МОП '!N32+'Расчет ШТ внебюджет'!N32</f>
        <v>0</v>
      </c>
      <c r="O32" s="4">
        <f>'Расчет  ШТ 08.03.01'!O32+'Расчет ШТ ДОУ'!O32+'Расчет ШТ МОП '!O32+'Расчет ШТ внебюджет'!O32</f>
        <v>0</v>
      </c>
      <c r="P32" s="6">
        <f>'Расчет  ШТ 08.03.01'!P32+'Расчет ШТ ДОУ'!P32+'Расчет ШТ МОП '!P32+'Расчет ШТ внебюджет'!P32</f>
        <v>0</v>
      </c>
      <c r="Q32" s="4">
        <f>'Расчет  ШТ 08.03.01'!Q32+'Расчет ШТ ДОУ'!Q32+'Расчет ШТ МОП '!Q32+'Расчет ШТ внебюджет'!Q32</f>
        <v>0</v>
      </c>
      <c r="R32" s="4">
        <f t="shared" si="7"/>
        <v>0</v>
      </c>
      <c r="S32" s="4">
        <v>1.2</v>
      </c>
      <c r="T32" s="4">
        <f t="shared" si="3"/>
        <v>0</v>
      </c>
      <c r="U32" s="6">
        <v>0.3</v>
      </c>
      <c r="V32" s="54">
        <f t="shared" si="4"/>
        <v>0</v>
      </c>
      <c r="W32" s="4">
        <f t="shared" si="5"/>
        <v>0</v>
      </c>
      <c r="Y32" s="53" t="e">
        <f t="shared" si="1"/>
        <v>#DIV/0!</v>
      </c>
    </row>
    <row r="33" spans="2:25" hidden="1" x14ac:dyDescent="0.2">
      <c r="B33" s="16"/>
      <c r="C33" s="4">
        <f>'Расчет  ШТ 08.03.01'!C33+'Расчет ШТ ДОУ'!C33+'Расчет ШТ МОП '!C33+'Расчет ШТ внебюджет'!C33</f>
        <v>0</v>
      </c>
      <c r="D33" s="64"/>
      <c r="E33" s="4">
        <f t="shared" si="2"/>
        <v>0</v>
      </c>
      <c r="F33" s="6">
        <f>'Расчет  ШТ 08.03.01'!F33+'Расчет ШТ ДОУ'!F33+'Расчет ШТ МОП '!F33+'Расчет ШТ внебюджет'!F33</f>
        <v>0</v>
      </c>
      <c r="G33" s="4">
        <f>'Расчет  ШТ 08.03.01'!G33+'Расчет ШТ ДОУ'!G33+'Расчет ШТ МОП '!G33+'Расчет ШТ внебюджет'!G33</f>
        <v>0</v>
      </c>
      <c r="H33" s="6">
        <f>'Расчет  ШТ 08.03.01'!H33+'Расчет ШТ ДОУ'!H33+'Расчет ШТ МОП '!H33+'Расчет ШТ внебюджет'!H33</f>
        <v>0</v>
      </c>
      <c r="I33" s="4">
        <f>'Расчет  ШТ 08.03.01'!I33+'Расчет ШТ ДОУ'!I33+'Расчет ШТ МОП '!I33+'Расчет ШТ внебюджет'!I33</f>
        <v>0</v>
      </c>
      <c r="J33" s="6">
        <f>'Расчет  ШТ 08.03.01'!J33+'Расчет ШТ ДОУ'!J33+'Расчет ШТ МОП '!J33+'Расчет ШТ внебюджет'!J33</f>
        <v>0</v>
      </c>
      <c r="K33" s="4">
        <f>'Расчет  ШТ 08.03.01'!K33+'Расчет ШТ ДОУ'!K33+'Расчет ШТ МОП '!K33+'Расчет ШТ внебюджет'!K33</f>
        <v>0</v>
      </c>
      <c r="L33" s="4">
        <f>'Расчет  ШТ 08.03.01'!L33+'Расчет ШТ ДОУ'!L33+'Расчет ШТ МОП '!L33+'Расчет ШТ внебюджет'!L33</f>
        <v>0</v>
      </c>
      <c r="M33" s="4">
        <f>'Расчет  ШТ 08.03.01'!M33+'Расчет ШТ ДОУ'!M33+'Расчет ШТ МОП '!M33+'Расчет ШТ внебюджет'!M33</f>
        <v>0</v>
      </c>
      <c r="N33" s="6">
        <f>'Расчет  ШТ 08.03.01'!N33+'Расчет ШТ ДОУ'!N33+'Расчет ШТ МОП '!N33+'Расчет ШТ внебюджет'!N33</f>
        <v>0</v>
      </c>
      <c r="O33" s="4">
        <f>'Расчет  ШТ 08.03.01'!O33+'Расчет ШТ ДОУ'!O33+'Расчет ШТ МОП '!O33+'Расчет ШТ внебюджет'!O33</f>
        <v>0</v>
      </c>
      <c r="P33" s="6">
        <f>'Расчет  ШТ 08.03.01'!P33+'Расчет ШТ ДОУ'!P33+'Расчет ШТ МОП '!P33+'Расчет ШТ внебюджет'!P33</f>
        <v>0</v>
      </c>
      <c r="Q33" s="4">
        <f>'Расчет  ШТ 08.03.01'!Q33+'Расчет ШТ ДОУ'!Q33+'Расчет ШТ МОП '!Q33+'Расчет ШТ внебюджет'!Q33</f>
        <v>0</v>
      </c>
      <c r="R33" s="4">
        <f t="shared" si="7"/>
        <v>0</v>
      </c>
      <c r="S33" s="4">
        <v>1.2</v>
      </c>
      <c r="T33" s="4">
        <f t="shared" si="3"/>
        <v>0</v>
      </c>
      <c r="U33" s="6">
        <v>0.3</v>
      </c>
      <c r="V33" s="54">
        <f t="shared" si="4"/>
        <v>0</v>
      </c>
      <c r="W33" s="4">
        <f t="shared" si="5"/>
        <v>0</v>
      </c>
      <c r="Y33" s="53" t="e">
        <f t="shared" si="1"/>
        <v>#DIV/0!</v>
      </c>
    </row>
    <row r="34" spans="2:25" hidden="1" x14ac:dyDescent="0.2">
      <c r="B34" s="16"/>
      <c r="C34" s="4">
        <f>'Расчет  ШТ 08.03.01'!C34+'Расчет ШТ ДОУ'!C34+'Расчет ШТ МОП '!C34+'Расчет ШТ внебюджет'!C34</f>
        <v>0</v>
      </c>
      <c r="D34" s="64"/>
      <c r="E34" s="4">
        <f t="shared" si="2"/>
        <v>0</v>
      </c>
      <c r="F34" s="6">
        <f>'Расчет  ШТ 08.03.01'!F34+'Расчет ШТ ДОУ'!F34+'Расчет ШТ МОП '!F34+'Расчет ШТ внебюджет'!F34</f>
        <v>0</v>
      </c>
      <c r="G34" s="4">
        <f>'Расчет  ШТ 08.03.01'!G34+'Расчет ШТ ДОУ'!G34+'Расчет ШТ МОП '!G34+'Расчет ШТ внебюджет'!G34</f>
        <v>0</v>
      </c>
      <c r="H34" s="6">
        <f>'Расчет  ШТ 08.03.01'!H34+'Расчет ШТ ДОУ'!H34+'Расчет ШТ МОП '!H34+'Расчет ШТ внебюджет'!H34</f>
        <v>0</v>
      </c>
      <c r="I34" s="4">
        <f>'Расчет  ШТ 08.03.01'!I34+'Расчет ШТ ДОУ'!I34+'Расчет ШТ МОП '!I34+'Расчет ШТ внебюджет'!I34</f>
        <v>0</v>
      </c>
      <c r="J34" s="6">
        <f>'Расчет  ШТ 08.03.01'!J34+'Расчет ШТ ДОУ'!J34+'Расчет ШТ МОП '!J34+'Расчет ШТ внебюджет'!J34</f>
        <v>0</v>
      </c>
      <c r="K34" s="4">
        <f>'Расчет  ШТ 08.03.01'!K34+'Расчет ШТ ДОУ'!K34+'Расчет ШТ МОП '!K34+'Расчет ШТ внебюджет'!K34</f>
        <v>0</v>
      </c>
      <c r="L34" s="4">
        <f>'Расчет  ШТ 08.03.01'!L34+'Расчет ШТ ДОУ'!L34+'Расчет ШТ МОП '!L34+'Расчет ШТ внебюджет'!L34</f>
        <v>0</v>
      </c>
      <c r="M34" s="4">
        <f>'Расчет  ШТ 08.03.01'!M34+'Расчет ШТ ДОУ'!M34+'Расчет ШТ МОП '!M34+'Расчет ШТ внебюджет'!M34</f>
        <v>0</v>
      </c>
      <c r="N34" s="6">
        <f>'Расчет  ШТ 08.03.01'!N34+'Расчет ШТ ДОУ'!N34+'Расчет ШТ МОП '!N34+'Расчет ШТ внебюджет'!N34</f>
        <v>0</v>
      </c>
      <c r="O34" s="4">
        <f>'Расчет  ШТ 08.03.01'!O34+'Расчет ШТ ДОУ'!O34+'Расчет ШТ МОП '!O34+'Расчет ШТ внебюджет'!O34</f>
        <v>0</v>
      </c>
      <c r="P34" s="6">
        <f>'Расчет  ШТ 08.03.01'!P34+'Расчет ШТ ДОУ'!P34+'Расчет ШТ МОП '!P34+'Расчет ШТ внебюджет'!P34</f>
        <v>0</v>
      </c>
      <c r="Q34" s="4">
        <f>'Расчет  ШТ 08.03.01'!Q34+'Расчет ШТ ДОУ'!Q34+'Расчет ШТ МОП '!Q34+'Расчет ШТ внебюджет'!Q34</f>
        <v>0</v>
      </c>
      <c r="R34" s="4">
        <f t="shared" si="7"/>
        <v>0</v>
      </c>
      <c r="S34" s="4">
        <v>1.2</v>
      </c>
      <c r="T34" s="4">
        <f t="shared" si="3"/>
        <v>0</v>
      </c>
      <c r="U34" s="6">
        <v>0.3</v>
      </c>
      <c r="V34" s="54">
        <f t="shared" si="4"/>
        <v>0</v>
      </c>
      <c r="W34" s="4">
        <f t="shared" si="5"/>
        <v>0</v>
      </c>
      <c r="Y34" s="53" t="e">
        <f t="shared" si="1"/>
        <v>#DIV/0!</v>
      </c>
    </row>
    <row r="35" spans="2:25" hidden="1" x14ac:dyDescent="0.2">
      <c r="B35" s="11" t="s">
        <v>67</v>
      </c>
      <c r="C35" s="4">
        <f>'Расчет  ШТ 08.03.01'!C35+'Расчет ШТ ДОУ'!C35+'Расчет ШТ МОП '!C35+'Расчет ШТ внебюджет'!C35</f>
        <v>0</v>
      </c>
      <c r="D35" s="65">
        <v>7234</v>
      </c>
      <c r="E35" s="4">
        <f t="shared" si="2"/>
        <v>0</v>
      </c>
      <c r="F35" s="6">
        <f>'Расчет  ШТ 08.03.01'!F35+'Расчет ШТ ДОУ'!F35+'Расчет ШТ МОП '!F35+'Расчет ШТ внебюджет'!F35</f>
        <v>0</v>
      </c>
      <c r="G35" s="4">
        <f>'Расчет  ШТ 08.03.01'!G35+'Расчет ШТ ДОУ'!G35+'Расчет ШТ МОП '!G35+'Расчет ШТ внебюджет'!G35</f>
        <v>0</v>
      </c>
      <c r="H35" s="6">
        <f>'Расчет  ШТ 08.03.01'!H35+'Расчет ШТ ДОУ'!H35+'Расчет ШТ МОП '!H35+'Расчет ШТ внебюджет'!H35</f>
        <v>0</v>
      </c>
      <c r="I35" s="4">
        <f>'Расчет  ШТ 08.03.01'!I35+'Расчет ШТ ДОУ'!I35+'Расчет ШТ МОП '!I35+'Расчет ШТ внебюджет'!I35</f>
        <v>0</v>
      </c>
      <c r="J35" s="6">
        <f>'Расчет  ШТ 08.03.01'!J35+'Расчет ШТ ДОУ'!J35+'Расчет ШТ МОП '!J35+'Расчет ШТ внебюджет'!J35</f>
        <v>0</v>
      </c>
      <c r="K35" s="4">
        <f>'Расчет  ШТ 08.03.01'!K35+'Расчет ШТ ДОУ'!K35+'Расчет ШТ МОП '!K35+'Расчет ШТ внебюджет'!K35</f>
        <v>0</v>
      </c>
      <c r="L35" s="4">
        <f>'Расчет  ШТ 08.03.01'!L35+'Расчет ШТ ДОУ'!L35+'Расчет ШТ МОП '!L35+'Расчет ШТ внебюджет'!L35</f>
        <v>0</v>
      </c>
      <c r="M35" s="4">
        <f>'Расчет  ШТ 08.03.01'!M35+'Расчет ШТ ДОУ'!M35+'Расчет ШТ МОП '!M35+'Расчет ШТ внебюджет'!M35</f>
        <v>0</v>
      </c>
      <c r="N35" s="6">
        <f>'Расчет  ШТ 08.03.01'!N35+'Расчет ШТ ДОУ'!N35+'Расчет ШТ МОП '!N35+'Расчет ШТ внебюджет'!N35</f>
        <v>0</v>
      </c>
      <c r="O35" s="4">
        <f>'Расчет  ШТ 08.03.01'!O35+'Расчет ШТ ДОУ'!O35+'Расчет ШТ МОП '!O35+'Расчет ШТ внебюджет'!O35</f>
        <v>0</v>
      </c>
      <c r="P35" s="6">
        <f>'Расчет  ШТ 08.03.01'!P35+'Расчет ШТ ДОУ'!P35+'Расчет ШТ МОП '!P35+'Расчет ШТ внебюджет'!P35</f>
        <v>0</v>
      </c>
      <c r="Q35" s="4">
        <f>'Расчет  ШТ 08.03.01'!Q35+'Расчет ШТ ДОУ'!Q35+'Расчет ШТ МОП '!Q35+'Расчет ШТ внебюджет'!Q35</f>
        <v>0</v>
      </c>
      <c r="R35" s="4">
        <f t="shared" ref="R35:R39" si="8">(E35+G35+I35+K35+L35+O35+Q35)*M35</f>
        <v>0</v>
      </c>
      <c r="S35" s="4">
        <v>1.2</v>
      </c>
      <c r="T35" s="4">
        <f t="shared" si="3"/>
        <v>0</v>
      </c>
      <c r="U35" s="6">
        <v>0.3</v>
      </c>
      <c r="V35" s="54">
        <f t="shared" si="4"/>
        <v>0</v>
      </c>
      <c r="W35" s="4">
        <f t="shared" si="5"/>
        <v>0</v>
      </c>
      <c r="Y35" s="53" t="e">
        <f t="shared" si="1"/>
        <v>#DIV/0!</v>
      </c>
    </row>
    <row r="36" spans="2:25" hidden="1" x14ac:dyDescent="0.2">
      <c r="B36" s="11" t="s">
        <v>68</v>
      </c>
      <c r="C36" s="4">
        <f>'Расчет  ШТ 08.03.01'!C36+'Расчет ШТ ДОУ'!C36+'Расчет ШТ МОП '!C36+'Расчет ШТ внебюджет'!C36</f>
        <v>0</v>
      </c>
      <c r="D36" s="66">
        <v>7234</v>
      </c>
      <c r="E36" s="4">
        <f t="shared" si="2"/>
        <v>0</v>
      </c>
      <c r="F36" s="6">
        <f>'Расчет  ШТ 08.03.01'!F36+'Расчет ШТ ДОУ'!F36+'Расчет ШТ МОП '!F36+'Расчет ШТ внебюджет'!F36</f>
        <v>0</v>
      </c>
      <c r="G36" s="4">
        <f>'Расчет  ШТ 08.03.01'!G36+'Расчет ШТ ДОУ'!G36+'Расчет ШТ МОП '!G36+'Расчет ШТ внебюджет'!G36</f>
        <v>0</v>
      </c>
      <c r="H36" s="6">
        <f>'Расчет  ШТ 08.03.01'!H36+'Расчет ШТ ДОУ'!H36+'Расчет ШТ МОП '!H36+'Расчет ШТ внебюджет'!H36</f>
        <v>0</v>
      </c>
      <c r="I36" s="4">
        <f>'Расчет  ШТ 08.03.01'!I36+'Расчет ШТ ДОУ'!I36+'Расчет ШТ МОП '!I36+'Расчет ШТ внебюджет'!I36</f>
        <v>0</v>
      </c>
      <c r="J36" s="6">
        <f>'Расчет  ШТ 08.03.01'!J36+'Расчет ШТ ДОУ'!J36+'Расчет ШТ МОП '!J36+'Расчет ШТ внебюджет'!J36</f>
        <v>0</v>
      </c>
      <c r="K36" s="4">
        <f>'Расчет  ШТ 08.03.01'!K36+'Расчет ШТ ДОУ'!K36+'Расчет ШТ МОП '!K36+'Расчет ШТ внебюджет'!K36</f>
        <v>0</v>
      </c>
      <c r="L36" s="4">
        <f>'Расчет  ШТ 08.03.01'!L36+'Расчет ШТ ДОУ'!L36+'Расчет ШТ МОП '!L36+'Расчет ШТ внебюджет'!L36</f>
        <v>0</v>
      </c>
      <c r="M36" s="4">
        <f>'Расчет  ШТ 08.03.01'!M36+'Расчет ШТ ДОУ'!M36+'Расчет ШТ МОП '!M36+'Расчет ШТ внебюджет'!M36</f>
        <v>0</v>
      </c>
      <c r="N36" s="6">
        <f>'Расчет  ШТ 08.03.01'!N36+'Расчет ШТ ДОУ'!N36+'Расчет ШТ МОП '!N36+'Расчет ШТ внебюджет'!N36</f>
        <v>0</v>
      </c>
      <c r="O36" s="4">
        <f>'Расчет  ШТ 08.03.01'!O36+'Расчет ШТ ДОУ'!O36+'Расчет ШТ МОП '!O36+'Расчет ШТ внебюджет'!O36</f>
        <v>0</v>
      </c>
      <c r="P36" s="6">
        <f>'Расчет  ШТ 08.03.01'!P36+'Расчет ШТ ДОУ'!P36+'Расчет ШТ МОП '!P36+'Расчет ШТ внебюджет'!P36</f>
        <v>0</v>
      </c>
      <c r="Q36" s="4">
        <f>'Расчет  ШТ 08.03.01'!Q36+'Расчет ШТ ДОУ'!Q36+'Расчет ШТ МОП '!Q36+'Расчет ШТ внебюджет'!Q36</f>
        <v>0</v>
      </c>
      <c r="R36" s="4">
        <f t="shared" si="8"/>
        <v>0</v>
      </c>
      <c r="S36" s="4">
        <v>1.2</v>
      </c>
      <c r="T36" s="4">
        <f t="shared" si="3"/>
        <v>0</v>
      </c>
      <c r="U36" s="6">
        <v>0.3</v>
      </c>
      <c r="V36" s="54">
        <f t="shared" si="4"/>
        <v>0</v>
      </c>
      <c r="W36" s="4">
        <f t="shared" si="5"/>
        <v>0</v>
      </c>
      <c r="Y36" s="53" t="e">
        <f t="shared" si="1"/>
        <v>#DIV/0!</v>
      </c>
    </row>
    <row r="37" spans="2:25" hidden="1" x14ac:dyDescent="0.2">
      <c r="B37" s="11"/>
      <c r="C37" s="4">
        <f>'Расчет  ШТ 08.03.01'!C37+'Расчет ШТ ДОУ'!C37+'Расчет ШТ МОП '!C37+'Расчет ШТ внебюджет'!C37</f>
        <v>0</v>
      </c>
      <c r="D37" s="64"/>
      <c r="E37" s="4">
        <f t="shared" si="2"/>
        <v>0</v>
      </c>
      <c r="F37" s="6">
        <f>'Расчет  ШТ 08.03.01'!F37+'Расчет ШТ ДОУ'!F37+'Расчет ШТ МОП '!F37+'Расчет ШТ внебюджет'!F37</f>
        <v>0</v>
      </c>
      <c r="G37" s="4">
        <f>'Расчет  ШТ 08.03.01'!G37+'Расчет ШТ ДОУ'!G37+'Расчет ШТ МОП '!G37+'Расчет ШТ внебюджет'!G37</f>
        <v>0</v>
      </c>
      <c r="H37" s="6">
        <f>'Расчет  ШТ 08.03.01'!H37+'Расчет ШТ ДОУ'!H37+'Расчет ШТ МОП '!H37+'Расчет ШТ внебюджет'!H37</f>
        <v>0</v>
      </c>
      <c r="I37" s="4">
        <f>'Расчет  ШТ 08.03.01'!I37+'Расчет ШТ ДОУ'!I37+'Расчет ШТ МОП '!I37+'Расчет ШТ внебюджет'!I37</f>
        <v>0</v>
      </c>
      <c r="J37" s="6">
        <f>'Расчет  ШТ 08.03.01'!J37+'Расчет ШТ ДОУ'!J37+'Расчет ШТ МОП '!J37+'Расчет ШТ внебюджет'!J37</f>
        <v>0</v>
      </c>
      <c r="K37" s="4">
        <f>'Расчет  ШТ 08.03.01'!K37+'Расчет ШТ ДОУ'!K37+'Расчет ШТ МОП '!K37+'Расчет ШТ внебюджет'!K37</f>
        <v>0</v>
      </c>
      <c r="L37" s="4">
        <f>'Расчет  ШТ 08.03.01'!L37+'Расчет ШТ ДОУ'!L37+'Расчет ШТ МОП '!L37+'Расчет ШТ внебюджет'!L37</f>
        <v>0</v>
      </c>
      <c r="M37" s="4">
        <f>'Расчет  ШТ 08.03.01'!M37+'Расчет ШТ ДОУ'!M37+'Расчет ШТ МОП '!M37+'Расчет ШТ внебюджет'!M37</f>
        <v>0</v>
      </c>
      <c r="N37" s="6">
        <f>'Расчет  ШТ 08.03.01'!N37+'Расчет ШТ ДОУ'!N37+'Расчет ШТ МОП '!N37+'Расчет ШТ внебюджет'!N37</f>
        <v>0</v>
      </c>
      <c r="O37" s="4">
        <f>'Расчет  ШТ 08.03.01'!O37+'Расчет ШТ ДОУ'!O37+'Расчет ШТ МОП '!O37+'Расчет ШТ внебюджет'!O37</f>
        <v>0</v>
      </c>
      <c r="P37" s="6">
        <f>'Расчет  ШТ 08.03.01'!P37+'Расчет ШТ ДОУ'!P37+'Расчет ШТ МОП '!P37+'Расчет ШТ внебюджет'!P37</f>
        <v>0</v>
      </c>
      <c r="Q37" s="4">
        <f>'Расчет  ШТ 08.03.01'!Q37+'Расчет ШТ ДОУ'!Q37+'Расчет ШТ МОП '!Q37+'Расчет ШТ внебюджет'!Q37</f>
        <v>0</v>
      </c>
      <c r="R37" s="4">
        <f t="shared" si="8"/>
        <v>0</v>
      </c>
      <c r="S37" s="4">
        <v>1.2</v>
      </c>
      <c r="T37" s="4">
        <f t="shared" si="3"/>
        <v>0</v>
      </c>
      <c r="U37" s="6">
        <v>0.3</v>
      </c>
      <c r="V37" s="54">
        <f t="shared" si="4"/>
        <v>0</v>
      </c>
      <c r="W37" s="4">
        <f t="shared" si="5"/>
        <v>0</v>
      </c>
      <c r="Y37" s="53" t="e">
        <f t="shared" si="1"/>
        <v>#DIV/0!</v>
      </c>
    </row>
    <row r="38" spans="2:25" hidden="1" x14ac:dyDescent="0.2">
      <c r="B38" s="11"/>
      <c r="C38" s="4">
        <f>'Расчет  ШТ 08.03.01'!C38+'Расчет ШТ ДОУ'!C38+'Расчет ШТ МОП '!C38+'Расчет ШТ внебюджет'!C38</f>
        <v>0</v>
      </c>
      <c r="D38" s="64"/>
      <c r="E38" s="4">
        <f t="shared" si="2"/>
        <v>0</v>
      </c>
      <c r="F38" s="6">
        <f>'Расчет  ШТ 08.03.01'!F38+'Расчет ШТ ДОУ'!F38+'Расчет ШТ МОП '!F38+'Расчет ШТ внебюджет'!F38</f>
        <v>0</v>
      </c>
      <c r="G38" s="4">
        <f>'Расчет  ШТ 08.03.01'!G38+'Расчет ШТ ДОУ'!G38+'Расчет ШТ МОП '!G38+'Расчет ШТ внебюджет'!G38</f>
        <v>0</v>
      </c>
      <c r="H38" s="6">
        <f>'Расчет  ШТ 08.03.01'!H38+'Расчет ШТ ДОУ'!H38+'Расчет ШТ МОП '!H38+'Расчет ШТ внебюджет'!H38</f>
        <v>0</v>
      </c>
      <c r="I38" s="4">
        <f>'Расчет  ШТ 08.03.01'!I38+'Расчет ШТ ДОУ'!I38+'Расчет ШТ МОП '!I38+'Расчет ШТ внебюджет'!I38</f>
        <v>0</v>
      </c>
      <c r="J38" s="6">
        <f>'Расчет  ШТ 08.03.01'!J38+'Расчет ШТ ДОУ'!J38+'Расчет ШТ МОП '!J38+'Расчет ШТ внебюджет'!J38</f>
        <v>0</v>
      </c>
      <c r="K38" s="4">
        <f>'Расчет  ШТ 08.03.01'!K38+'Расчет ШТ ДОУ'!K38+'Расчет ШТ МОП '!K38+'Расчет ШТ внебюджет'!K38</f>
        <v>0</v>
      </c>
      <c r="L38" s="4">
        <f>'Расчет  ШТ 08.03.01'!L38+'Расчет ШТ ДОУ'!L38+'Расчет ШТ МОП '!L38+'Расчет ШТ внебюджет'!L38</f>
        <v>0</v>
      </c>
      <c r="M38" s="4">
        <f>'Расчет  ШТ 08.03.01'!M38+'Расчет ШТ ДОУ'!M38+'Расчет ШТ МОП '!M38+'Расчет ШТ внебюджет'!M38</f>
        <v>0</v>
      </c>
      <c r="N38" s="6">
        <f>'Расчет  ШТ 08.03.01'!N38+'Расчет ШТ ДОУ'!N38+'Расчет ШТ МОП '!N38+'Расчет ШТ внебюджет'!N38</f>
        <v>0</v>
      </c>
      <c r="O38" s="4">
        <f>'Расчет  ШТ 08.03.01'!O38+'Расчет ШТ ДОУ'!O38+'Расчет ШТ МОП '!O38+'Расчет ШТ внебюджет'!O38</f>
        <v>0</v>
      </c>
      <c r="P38" s="6">
        <f>'Расчет  ШТ 08.03.01'!P38+'Расчет ШТ ДОУ'!P38+'Расчет ШТ МОП '!P38+'Расчет ШТ внебюджет'!P38</f>
        <v>0</v>
      </c>
      <c r="Q38" s="4">
        <f>'Расчет  ШТ 08.03.01'!Q38+'Расчет ШТ ДОУ'!Q38+'Расчет ШТ МОП '!Q38+'Расчет ШТ внебюджет'!Q38</f>
        <v>0</v>
      </c>
      <c r="R38" s="4">
        <f t="shared" si="8"/>
        <v>0</v>
      </c>
      <c r="S38" s="4">
        <v>1.2</v>
      </c>
      <c r="T38" s="4">
        <f t="shared" si="3"/>
        <v>0</v>
      </c>
      <c r="U38" s="6">
        <v>0.3</v>
      </c>
      <c r="V38" s="54">
        <f t="shared" si="4"/>
        <v>0</v>
      </c>
      <c r="W38" s="4">
        <f t="shared" si="5"/>
        <v>0</v>
      </c>
      <c r="Y38" s="53" t="e">
        <f t="shared" si="1"/>
        <v>#DIV/0!</v>
      </c>
    </row>
    <row r="39" spans="2:25" hidden="1" x14ac:dyDescent="0.2">
      <c r="B39" s="11"/>
      <c r="C39" s="4">
        <f>'Расчет  ШТ 08.03.01'!C39+'Расчет ШТ ДОУ'!C39+'Расчет ШТ МОП '!C39+'Расчет ШТ внебюджет'!C39</f>
        <v>0</v>
      </c>
      <c r="D39" s="64"/>
      <c r="E39" s="4">
        <f t="shared" si="2"/>
        <v>0</v>
      </c>
      <c r="F39" s="6">
        <f>'Расчет  ШТ 08.03.01'!F39+'Расчет ШТ ДОУ'!F39+'Расчет ШТ МОП '!F39+'Расчет ШТ внебюджет'!F39</f>
        <v>0</v>
      </c>
      <c r="G39" s="4">
        <f>'Расчет  ШТ 08.03.01'!G39+'Расчет ШТ ДОУ'!G39+'Расчет ШТ МОП '!G39+'Расчет ШТ внебюджет'!G39</f>
        <v>0</v>
      </c>
      <c r="H39" s="6">
        <f>'Расчет  ШТ 08.03.01'!H39+'Расчет ШТ ДОУ'!H39+'Расчет ШТ МОП '!H39+'Расчет ШТ внебюджет'!H39</f>
        <v>0</v>
      </c>
      <c r="I39" s="4">
        <f>'Расчет  ШТ 08.03.01'!I39+'Расчет ШТ ДОУ'!I39+'Расчет ШТ МОП '!I39+'Расчет ШТ внебюджет'!I39</f>
        <v>0</v>
      </c>
      <c r="J39" s="6">
        <f>'Расчет  ШТ 08.03.01'!J39+'Расчет ШТ ДОУ'!J39+'Расчет ШТ МОП '!J39+'Расчет ШТ внебюджет'!J39</f>
        <v>0</v>
      </c>
      <c r="K39" s="4">
        <f>'Расчет  ШТ 08.03.01'!K39+'Расчет ШТ ДОУ'!K39+'Расчет ШТ МОП '!K39+'Расчет ШТ внебюджет'!K39</f>
        <v>0</v>
      </c>
      <c r="L39" s="4">
        <f>'Расчет  ШТ 08.03.01'!L39+'Расчет ШТ ДОУ'!L39+'Расчет ШТ МОП '!L39+'Расчет ШТ внебюджет'!L39</f>
        <v>0</v>
      </c>
      <c r="M39" s="4">
        <f>'Расчет  ШТ 08.03.01'!M39+'Расчет ШТ ДОУ'!M39+'Расчет ШТ МОП '!M39+'Расчет ШТ внебюджет'!M39</f>
        <v>0</v>
      </c>
      <c r="N39" s="6">
        <f>'Расчет  ШТ 08.03.01'!N39+'Расчет ШТ ДОУ'!N39+'Расчет ШТ МОП '!N39+'Расчет ШТ внебюджет'!N39</f>
        <v>0</v>
      </c>
      <c r="O39" s="4">
        <f>'Расчет  ШТ 08.03.01'!O39+'Расчет ШТ ДОУ'!O39+'Расчет ШТ МОП '!O39+'Расчет ШТ внебюджет'!O39</f>
        <v>0</v>
      </c>
      <c r="P39" s="6">
        <f>'Расчет  ШТ 08.03.01'!P39+'Расчет ШТ ДОУ'!P39+'Расчет ШТ МОП '!P39+'Расчет ШТ внебюджет'!P39</f>
        <v>0</v>
      </c>
      <c r="Q39" s="4">
        <f>'Расчет  ШТ 08.03.01'!Q39+'Расчет ШТ ДОУ'!Q39+'Расчет ШТ МОП '!Q39+'Расчет ШТ внебюджет'!Q39</f>
        <v>0</v>
      </c>
      <c r="R39" s="4">
        <f t="shared" si="8"/>
        <v>0</v>
      </c>
      <c r="S39" s="4">
        <v>1.2</v>
      </c>
      <c r="T39" s="4">
        <f t="shared" si="3"/>
        <v>0</v>
      </c>
      <c r="U39" s="6">
        <v>0.3</v>
      </c>
      <c r="V39" s="54">
        <f t="shared" si="4"/>
        <v>0</v>
      </c>
      <c r="W39" s="4">
        <f t="shared" si="5"/>
        <v>0</v>
      </c>
      <c r="Y39" s="53" t="e">
        <f t="shared" si="1"/>
        <v>#DIV/0!</v>
      </c>
    </row>
    <row r="40" spans="2:25" x14ac:dyDescent="0.2">
      <c r="B40" s="15" t="s">
        <v>3</v>
      </c>
      <c r="C40" s="83">
        <f>'Расчет  ШТ 08.03.01'!C40+'Расчет ШТ ДОУ'!C40+'Расчет ШТ МОП '!C40+'Расчет ШТ внебюджет'!C40</f>
        <v>15.77</v>
      </c>
      <c r="D40" s="83" t="s">
        <v>126</v>
      </c>
      <c r="E40" s="83">
        <f>'Расчет  ШТ 08.03.01'!E40+'Расчет ШТ ДОУ'!E40+'Расчет ШТ МОП '!E40+'Расчет ШТ внебюджет'!E40</f>
        <v>182805.94</v>
      </c>
      <c r="F40" s="83">
        <f>'Расчет  ШТ 08.03.01'!F40+'Расчет ШТ ДОУ'!F40+'Расчет ШТ МОП '!F40+'Расчет ШТ внебюджет'!F40</f>
        <v>0</v>
      </c>
      <c r="G40" s="83">
        <f>'Расчет  ШТ 08.03.01'!G40+'Расчет ШТ ДОУ'!G40+'Расчет ШТ МОП '!G40+'Расчет ШТ внебюджет'!G40</f>
        <v>24169.358</v>
      </c>
      <c r="H40" s="83">
        <f>'Расчет  ШТ 08.03.01'!H40+'Расчет ШТ ДОУ'!H40+'Расчет ШТ МОП '!H40+'Расчет ШТ внебюджет'!H40</f>
        <v>0</v>
      </c>
      <c r="I40" s="83">
        <f>'Расчет  ШТ 08.03.01'!I40+'Расчет ШТ ДОУ'!I40+'Расчет ШТ МОП '!I40+'Расчет ШТ внебюджет'!I40</f>
        <v>0</v>
      </c>
      <c r="J40" s="83">
        <f>'Расчет  ШТ 08.03.01'!J40+'Расчет ШТ ДОУ'!J40+'Расчет ШТ МОП '!J40+'Расчет ШТ внебюджет'!J40</f>
        <v>0</v>
      </c>
      <c r="K40" s="83">
        <f>'Расчет  ШТ 08.03.01'!K40+'Расчет ШТ ДОУ'!K40+'Расчет ШТ МОП '!K40+'Расчет ШТ внебюджет'!K40</f>
        <v>0</v>
      </c>
      <c r="L40" s="83">
        <f>'Расчет  ШТ 08.03.01'!L40+'Расчет ШТ ДОУ'!L40+'Расчет ШТ МОП '!L40+'Расчет ШТ внебюджет'!L40</f>
        <v>54769.24</v>
      </c>
      <c r="M40" s="83">
        <f>'Расчет  ШТ 08.03.01'!M40+'Расчет ШТ ДОУ'!M40+'Расчет ШТ МОП '!M40+'Расчет ШТ внебюджет'!M40</f>
        <v>0</v>
      </c>
      <c r="N40" s="83">
        <f>'Расчет  ШТ 08.03.01'!N40+'Расчет ШТ ДОУ'!N40+'Расчет ШТ МОП '!N40+'Расчет ШТ внебюджет'!N40</f>
        <v>0</v>
      </c>
      <c r="O40" s="83">
        <f>'Расчет  ШТ 08.03.01'!O40+'Расчет ШТ ДОУ'!O40+'Расчет ШТ МОП '!O40+'Расчет ШТ внебюджет'!O40</f>
        <v>0</v>
      </c>
      <c r="P40" s="83">
        <f>'Расчет  ШТ 08.03.01'!P40+'Расчет ШТ ДОУ'!P40+'Расчет ШТ МОП '!P40+'Расчет ШТ внебюджет'!P40</f>
        <v>0</v>
      </c>
      <c r="Q40" s="83">
        <f>'Расчет  ШТ 08.03.01'!Q40+'Расчет ШТ ДОУ'!Q40+'Расчет ШТ МОП '!Q40+'Расчет ШТ внебюджет'!Q40</f>
        <v>0</v>
      </c>
      <c r="R40" s="83">
        <f>'Расчет  ШТ 08.03.01'!R40+'Расчет ШТ ДОУ'!R40+'Расчет ШТ МОП '!R40+'Расчет ШТ внебюджет'!R40</f>
        <v>261744.538</v>
      </c>
      <c r="S40" s="96">
        <v>1.2</v>
      </c>
      <c r="T40" s="96">
        <f>'Расчет  ШТ 08.03.01'!T40+'Расчет ШТ ДОУ'!T40+'Расчет ШТ МОП '!T40+'Расчет ШТ внебюджет'!T40</f>
        <v>52348.907599999977</v>
      </c>
      <c r="U40" s="97">
        <v>0.3</v>
      </c>
      <c r="V40" s="83">
        <f>'Расчет  ШТ 08.03.01'!V40+'Расчет ШТ ДОУ'!V40+'Расчет ШТ МОП '!V40+'Расчет ШТ внебюджет'!V40</f>
        <v>78523.361399999994</v>
      </c>
      <c r="W40" s="83">
        <f>'Расчет  ШТ 08.03.01'!W40+'Расчет ШТ ДОУ'!W40+'Расчет ШТ МОП '!W40+'Расчет ШТ внебюджет'!W40</f>
        <v>392616.80699999997</v>
      </c>
      <c r="Y40" s="53">
        <f t="shared" si="1"/>
        <v>24896.43671528218</v>
      </c>
    </row>
    <row r="41" spans="2:25" x14ac:dyDescent="0.2">
      <c r="B41" s="15" t="s">
        <v>2</v>
      </c>
      <c r="C41" s="3">
        <f>C42+C43+C44+C45+C46+C47+C48+C49+C50+C51+C52+C53+C55+C56+C57+C58+C59+C60+C61+C62+C63+C64+C65</f>
        <v>0.5</v>
      </c>
      <c r="D41" s="3">
        <f t="shared" ref="D41:W41" si="9">D42+D43+D44+D45+D46+D47+D48+D49+D50+D51+D52+D53+D55+D56+D57+D58+D59+D60+D61+D62+D63+D64+D65</f>
        <v>123715</v>
      </c>
      <c r="E41" s="3">
        <f t="shared" si="9"/>
        <v>5581</v>
      </c>
      <c r="F41" s="3"/>
      <c r="G41" s="3">
        <f t="shared" si="9"/>
        <v>0</v>
      </c>
      <c r="H41" s="3"/>
      <c r="I41" s="3">
        <f t="shared" si="9"/>
        <v>0</v>
      </c>
      <c r="J41" s="3"/>
      <c r="K41" s="3">
        <f t="shared" si="9"/>
        <v>0</v>
      </c>
      <c r="L41" s="3"/>
      <c r="M41" s="3">
        <f t="shared" si="9"/>
        <v>0</v>
      </c>
      <c r="N41" s="3"/>
      <c r="O41" s="3">
        <f t="shared" si="9"/>
        <v>0</v>
      </c>
      <c r="P41" s="3"/>
      <c r="Q41" s="3">
        <f t="shared" si="9"/>
        <v>0</v>
      </c>
      <c r="R41" s="3">
        <f t="shared" si="9"/>
        <v>5581</v>
      </c>
      <c r="S41" s="3"/>
      <c r="T41" s="3">
        <f t="shared" si="9"/>
        <v>1116.1999999999998</v>
      </c>
      <c r="U41" s="3"/>
      <c r="V41" s="3">
        <f t="shared" si="9"/>
        <v>1674.3</v>
      </c>
      <c r="W41" s="3">
        <f t="shared" si="9"/>
        <v>8371.5</v>
      </c>
      <c r="Y41" s="53">
        <f t="shared" si="1"/>
        <v>16743</v>
      </c>
    </row>
    <row r="42" spans="2:25" hidden="1" x14ac:dyDescent="0.2">
      <c r="B42" s="12" t="s">
        <v>73</v>
      </c>
      <c r="C42" s="4">
        <f>'Расчет  ШТ 08.03.01'!C42+'Расчет ШТ ДОУ'!C42+'Расчет ШТ МОП '!C42+'Расчет ШТ внебюджет'!C42</f>
        <v>0</v>
      </c>
      <c r="D42" s="64">
        <v>5737</v>
      </c>
      <c r="E42" s="4">
        <f>C42*D42</f>
        <v>0</v>
      </c>
      <c r="F42" s="6">
        <f>'Расчет  ШТ 08.03.01'!F42+'Расчет ШТ ДОУ'!F42+'Расчет ШТ МОП '!F42+'Расчет ШТ внебюджет'!F42</f>
        <v>0</v>
      </c>
      <c r="G42" s="4">
        <f>'Расчет  ШТ 08.03.01'!G42+'Расчет ШТ ДОУ'!G42+'Расчет ШТ МОП '!G42+'Расчет ШТ внебюджет'!G42</f>
        <v>0</v>
      </c>
      <c r="H42" s="6">
        <f>'Расчет  ШТ 08.03.01'!H42+'Расчет ШТ ДОУ'!H42+'Расчет ШТ МОП '!H42+'Расчет ШТ внебюджет'!H42</f>
        <v>0</v>
      </c>
      <c r="I42" s="4">
        <f>'Расчет  ШТ 08.03.01'!I42+'Расчет ШТ ДОУ'!I42+'Расчет ШТ МОП '!I42+'Расчет ШТ внебюджет'!I42</f>
        <v>0</v>
      </c>
      <c r="J42" s="6">
        <f>'Расчет  ШТ 08.03.01'!J42+'Расчет ШТ ДОУ'!J42+'Расчет ШТ МОП '!J42+'Расчет ШТ внебюджет'!J42</f>
        <v>0</v>
      </c>
      <c r="K42" s="4">
        <f>'Расчет  ШТ 08.03.01'!K42+'Расчет ШТ ДОУ'!K42+'Расчет ШТ МОП '!K42+'Расчет ШТ внебюджет'!K42</f>
        <v>0</v>
      </c>
      <c r="L42" s="4">
        <f>'Расчет  ШТ 08.03.01'!L42+'Расчет ШТ ДОУ'!L42+'Расчет ШТ МОП '!L42+'Расчет ШТ внебюджет'!L42</f>
        <v>0</v>
      </c>
      <c r="M42" s="4">
        <f>'Расчет  ШТ 08.03.01'!M42+'Расчет ШТ ДОУ'!M42+'Расчет ШТ МОП '!M42+'Расчет ШТ внебюджет'!M42</f>
        <v>0</v>
      </c>
      <c r="N42" s="6">
        <f>'Расчет  ШТ 08.03.01'!N42+'Расчет ШТ ДОУ'!N42+'Расчет ШТ МОП '!N42+'Расчет ШТ внебюджет'!N42</f>
        <v>0</v>
      </c>
      <c r="O42" s="4">
        <f>'Расчет  ШТ 08.03.01'!O42+'Расчет ШТ ДОУ'!O42+'Расчет ШТ МОП '!O42+'Расчет ШТ внебюджет'!O42</f>
        <v>0</v>
      </c>
      <c r="P42" s="6">
        <f>'Расчет  ШТ 08.03.01'!P42+'Расчет ШТ ДОУ'!P42+'Расчет ШТ МОП '!P42+'Расчет ШТ внебюджет'!P42</f>
        <v>0</v>
      </c>
      <c r="Q42" s="4">
        <f>'Расчет  ШТ 08.03.01'!Q42+'Расчет ШТ ДОУ'!Q42+'Расчет ШТ МОП '!Q42+'Расчет ШТ внебюджет'!Q42</f>
        <v>0</v>
      </c>
      <c r="R42" s="4">
        <f>E42+G42+K42+L42+M42+O42+Q42</f>
        <v>0</v>
      </c>
      <c r="S42" s="4">
        <v>1.2</v>
      </c>
      <c r="T42" s="4">
        <f>(S42*R42)-R42</f>
        <v>0</v>
      </c>
      <c r="U42" s="6">
        <v>0.3</v>
      </c>
      <c r="V42" s="54">
        <f>R42*U42</f>
        <v>0</v>
      </c>
      <c r="W42" s="4">
        <f>R42+T42+V42</f>
        <v>0</v>
      </c>
      <c r="Y42" s="53" t="e">
        <f t="shared" si="1"/>
        <v>#DIV/0!</v>
      </c>
    </row>
    <row r="43" spans="2:25" ht="24" hidden="1" customHeight="1" x14ac:dyDescent="0.2">
      <c r="B43" s="12" t="s">
        <v>34</v>
      </c>
      <c r="C43" s="4">
        <f>'Расчет  ШТ 08.03.01'!C43+'Расчет ШТ ДОУ'!C43+'Расчет ШТ МОП '!C43+'Расчет ШТ внебюджет'!C43</f>
        <v>0</v>
      </c>
      <c r="D43" s="64">
        <v>5737</v>
      </c>
      <c r="E43" s="4">
        <f>C43*D43</f>
        <v>0</v>
      </c>
      <c r="F43" s="6">
        <f>'Расчет  ШТ 08.03.01'!F43+'Расчет ШТ ДОУ'!F43+'Расчет ШТ МОП '!F43+'Расчет ШТ внебюджет'!F43</f>
        <v>0</v>
      </c>
      <c r="G43" s="4">
        <f>'Расчет  ШТ 08.03.01'!G43+'Расчет ШТ ДОУ'!G43+'Расчет ШТ МОП '!G43+'Расчет ШТ внебюджет'!G43</f>
        <v>0</v>
      </c>
      <c r="H43" s="6">
        <f>'Расчет  ШТ 08.03.01'!H43+'Расчет ШТ ДОУ'!H43+'Расчет ШТ МОП '!H43+'Расчет ШТ внебюджет'!H43</f>
        <v>0</v>
      </c>
      <c r="I43" s="4">
        <f>'Расчет  ШТ 08.03.01'!I43+'Расчет ШТ ДОУ'!I43+'Расчет ШТ МОП '!I43+'Расчет ШТ внебюджет'!I43</f>
        <v>0</v>
      </c>
      <c r="J43" s="6">
        <f>'Расчет  ШТ 08.03.01'!J43+'Расчет ШТ ДОУ'!J43+'Расчет ШТ МОП '!J43+'Расчет ШТ внебюджет'!J43</f>
        <v>0</v>
      </c>
      <c r="K43" s="4">
        <f>'Расчет  ШТ 08.03.01'!K43+'Расчет ШТ ДОУ'!K43+'Расчет ШТ МОП '!K43+'Расчет ШТ внебюджет'!K43</f>
        <v>0</v>
      </c>
      <c r="L43" s="4">
        <f>'Расчет  ШТ 08.03.01'!L43+'Расчет ШТ ДОУ'!L43+'Расчет ШТ МОП '!L43+'Расчет ШТ внебюджет'!L43</f>
        <v>0</v>
      </c>
      <c r="M43" s="4">
        <f>'Расчет  ШТ 08.03.01'!M43+'Расчет ШТ ДОУ'!M43+'Расчет ШТ МОП '!M43+'Расчет ШТ внебюджет'!M43</f>
        <v>0</v>
      </c>
      <c r="N43" s="6">
        <f>'Расчет  ШТ 08.03.01'!N43+'Расчет ШТ ДОУ'!N43+'Расчет ШТ МОП '!N43+'Расчет ШТ внебюджет'!N43</f>
        <v>0</v>
      </c>
      <c r="O43" s="4">
        <f>'Расчет  ШТ 08.03.01'!O43+'Расчет ШТ ДОУ'!O43+'Расчет ШТ МОП '!O43+'Расчет ШТ внебюджет'!O43</f>
        <v>0</v>
      </c>
      <c r="P43" s="6">
        <f>'Расчет  ШТ 08.03.01'!P43+'Расчет ШТ ДОУ'!P43+'Расчет ШТ МОП '!P43+'Расчет ШТ внебюджет'!P43</f>
        <v>0</v>
      </c>
      <c r="Q43" s="4">
        <f>'Расчет  ШТ 08.03.01'!Q43+'Расчет ШТ ДОУ'!Q43+'Расчет ШТ МОП '!Q43+'Расчет ШТ внебюджет'!Q43</f>
        <v>0</v>
      </c>
      <c r="R43" s="4">
        <f t="shared" ref="R43:R65" si="10">E43+G43+K43+L43+M43+O43+Q43</f>
        <v>0</v>
      </c>
      <c r="S43" s="4">
        <v>1.2</v>
      </c>
      <c r="T43" s="4">
        <f t="shared" ref="T43:T65" si="11">(S43*R43)-R43</f>
        <v>0</v>
      </c>
      <c r="U43" s="6">
        <v>0.3</v>
      </c>
      <c r="V43" s="54">
        <f t="shared" ref="V43:V65" si="12">R43*U43</f>
        <v>0</v>
      </c>
      <c r="W43" s="4">
        <f t="shared" ref="W43:W65" si="13">R43+T43+V43</f>
        <v>0</v>
      </c>
      <c r="Y43" s="53" t="e">
        <f t="shared" si="1"/>
        <v>#DIV/0!</v>
      </c>
    </row>
    <row r="44" spans="2:25" hidden="1" x14ac:dyDescent="0.2">
      <c r="B44" s="12" t="s">
        <v>74</v>
      </c>
      <c r="C44" s="4">
        <f>'Расчет  ШТ 08.03.01'!C44+'Расчет ШТ ДОУ'!C44+'Расчет ШТ МОП '!C44+'Расчет ШТ внебюджет'!C44</f>
        <v>0</v>
      </c>
      <c r="D44" s="64">
        <v>5794</v>
      </c>
      <c r="E44" s="4">
        <f t="shared" ref="E44:E65" si="14">C44*D44</f>
        <v>0</v>
      </c>
      <c r="F44" s="6">
        <f>'Расчет  ШТ 08.03.01'!F44+'Расчет ШТ ДОУ'!F44+'Расчет ШТ МОП '!F44+'Расчет ШТ внебюджет'!F44</f>
        <v>0</v>
      </c>
      <c r="G44" s="4">
        <f>'Расчет  ШТ 08.03.01'!G44+'Расчет ШТ ДОУ'!G44+'Расчет ШТ МОП '!G44+'Расчет ШТ внебюджет'!G44</f>
        <v>0</v>
      </c>
      <c r="H44" s="6">
        <f>'Расчет  ШТ 08.03.01'!H44+'Расчет ШТ ДОУ'!H44+'Расчет ШТ МОП '!H44+'Расчет ШТ внебюджет'!H44</f>
        <v>0</v>
      </c>
      <c r="I44" s="4">
        <f>'Расчет  ШТ 08.03.01'!I44+'Расчет ШТ ДОУ'!I44+'Расчет ШТ МОП '!I44+'Расчет ШТ внебюджет'!I44</f>
        <v>0</v>
      </c>
      <c r="J44" s="6">
        <f>'Расчет  ШТ 08.03.01'!J44+'Расчет ШТ ДОУ'!J44+'Расчет ШТ МОП '!J44+'Расчет ШТ внебюджет'!J44</f>
        <v>0</v>
      </c>
      <c r="K44" s="4">
        <f>'Расчет  ШТ 08.03.01'!K44+'Расчет ШТ ДОУ'!K44+'Расчет ШТ МОП '!K44+'Расчет ШТ внебюджет'!K44</f>
        <v>0</v>
      </c>
      <c r="L44" s="4">
        <f>'Расчет  ШТ 08.03.01'!L44+'Расчет ШТ ДОУ'!L44+'Расчет ШТ МОП '!L44+'Расчет ШТ внебюджет'!L44</f>
        <v>0</v>
      </c>
      <c r="M44" s="4">
        <f>'Расчет  ШТ 08.03.01'!M44+'Расчет ШТ ДОУ'!M44+'Расчет ШТ МОП '!M44+'Расчет ШТ внебюджет'!M44</f>
        <v>0</v>
      </c>
      <c r="N44" s="6">
        <f>'Расчет  ШТ 08.03.01'!N44+'Расчет ШТ ДОУ'!N44+'Расчет ШТ МОП '!N44+'Расчет ШТ внебюджет'!N44</f>
        <v>0</v>
      </c>
      <c r="O44" s="4">
        <f>'Расчет  ШТ 08.03.01'!O44+'Расчет ШТ ДОУ'!O44+'Расчет ШТ МОП '!O44+'Расчет ШТ внебюджет'!O44</f>
        <v>0</v>
      </c>
      <c r="P44" s="6">
        <f>'Расчет  ШТ 08.03.01'!P44+'Расчет ШТ ДОУ'!P44+'Расчет ШТ МОП '!P44+'Расчет ШТ внебюджет'!P44</f>
        <v>0</v>
      </c>
      <c r="Q44" s="4">
        <f>'Расчет  ШТ 08.03.01'!Q44+'Расчет ШТ ДОУ'!Q44+'Расчет ШТ МОП '!Q44+'Расчет ШТ внебюджет'!Q44</f>
        <v>0</v>
      </c>
      <c r="R44" s="4">
        <f t="shared" si="10"/>
        <v>0</v>
      </c>
      <c r="S44" s="4">
        <v>1.2</v>
      </c>
      <c r="T44" s="4">
        <f t="shared" si="11"/>
        <v>0</v>
      </c>
      <c r="U44" s="6">
        <v>0.3</v>
      </c>
      <c r="V44" s="54">
        <f t="shared" si="12"/>
        <v>0</v>
      </c>
      <c r="W44" s="4">
        <f t="shared" si="13"/>
        <v>0</v>
      </c>
      <c r="Y44" s="53" t="e">
        <f t="shared" si="1"/>
        <v>#DIV/0!</v>
      </c>
    </row>
    <row r="45" spans="2:25" hidden="1" x14ac:dyDescent="0.2">
      <c r="B45" s="12" t="s">
        <v>75</v>
      </c>
      <c r="C45" s="4">
        <f>'Расчет  ШТ 08.03.01'!C45+'Расчет ШТ ДОУ'!C45+'Расчет ШТ МОП '!C45+'Расчет ШТ внебюджет'!C45</f>
        <v>0</v>
      </c>
      <c r="D45" s="64">
        <v>5794</v>
      </c>
      <c r="E45" s="4">
        <f>C45*D45</f>
        <v>0</v>
      </c>
      <c r="F45" s="6">
        <f>'Расчет  ШТ 08.03.01'!F45+'Расчет ШТ ДОУ'!F45+'Расчет ШТ МОП '!F45+'Расчет ШТ внебюджет'!F45</f>
        <v>0</v>
      </c>
      <c r="G45" s="4">
        <f>'Расчет  ШТ 08.03.01'!G45+'Расчет ШТ ДОУ'!G45+'Расчет ШТ МОП '!G45+'Расчет ШТ внебюджет'!G45</f>
        <v>0</v>
      </c>
      <c r="H45" s="6">
        <f>'Расчет  ШТ 08.03.01'!H45+'Расчет ШТ ДОУ'!H45+'Расчет ШТ МОП '!H45+'Расчет ШТ внебюджет'!H45</f>
        <v>0</v>
      </c>
      <c r="I45" s="4">
        <f>'Расчет  ШТ 08.03.01'!I45+'Расчет ШТ ДОУ'!I45+'Расчет ШТ МОП '!I45+'Расчет ШТ внебюджет'!I45</f>
        <v>0</v>
      </c>
      <c r="J45" s="6">
        <f>'Расчет  ШТ 08.03.01'!J45+'Расчет ШТ ДОУ'!J45+'Расчет ШТ МОП '!J45+'Расчет ШТ внебюджет'!J45</f>
        <v>0</v>
      </c>
      <c r="K45" s="4">
        <f>'Расчет  ШТ 08.03.01'!K45+'Расчет ШТ ДОУ'!K45+'Расчет ШТ МОП '!K45+'Расчет ШТ внебюджет'!K45</f>
        <v>0</v>
      </c>
      <c r="L45" s="4">
        <f>'Расчет  ШТ 08.03.01'!L45+'Расчет ШТ ДОУ'!L45+'Расчет ШТ МОП '!L45+'Расчет ШТ внебюджет'!L45</f>
        <v>0</v>
      </c>
      <c r="M45" s="4">
        <f>'Расчет  ШТ 08.03.01'!M45+'Расчет ШТ ДОУ'!M45+'Расчет ШТ МОП '!M45+'Расчет ШТ внебюджет'!M45</f>
        <v>0</v>
      </c>
      <c r="N45" s="6">
        <f>'Расчет  ШТ 08.03.01'!N45+'Расчет ШТ ДОУ'!N45+'Расчет ШТ МОП '!N45+'Расчет ШТ внебюджет'!N45</f>
        <v>0</v>
      </c>
      <c r="O45" s="4">
        <f>'Расчет  ШТ 08.03.01'!O45+'Расчет ШТ ДОУ'!O45+'Расчет ШТ МОП '!O45+'Расчет ШТ внебюджет'!O45</f>
        <v>0</v>
      </c>
      <c r="P45" s="6">
        <f>'Расчет  ШТ 08.03.01'!P45+'Расчет ШТ ДОУ'!P45+'Расчет ШТ МОП '!P45+'Расчет ШТ внебюджет'!P45</f>
        <v>0</v>
      </c>
      <c r="Q45" s="4">
        <f>'Расчет  ШТ 08.03.01'!Q45+'Расчет ШТ ДОУ'!Q45+'Расчет ШТ МОП '!Q45+'Расчет ШТ внебюджет'!Q45</f>
        <v>0</v>
      </c>
      <c r="R45" s="4">
        <f t="shared" si="10"/>
        <v>0</v>
      </c>
      <c r="S45" s="4">
        <v>1.2</v>
      </c>
      <c r="T45" s="4">
        <f t="shared" si="11"/>
        <v>0</v>
      </c>
      <c r="U45" s="6">
        <v>0.3</v>
      </c>
      <c r="V45" s="54">
        <f t="shared" si="12"/>
        <v>0</v>
      </c>
      <c r="W45" s="4">
        <f t="shared" si="13"/>
        <v>0</v>
      </c>
      <c r="Y45" s="53" t="e">
        <f t="shared" si="1"/>
        <v>#DIV/0!</v>
      </c>
    </row>
    <row r="46" spans="2:25" hidden="1" x14ac:dyDescent="0.2">
      <c r="B46" s="12" t="s">
        <v>35</v>
      </c>
      <c r="C46" s="4">
        <f>'Расчет  ШТ 08.03.01'!C46+'Расчет ШТ ДОУ'!C46+'Расчет ШТ МОП '!C46+'Расчет ШТ внебюджет'!C46</f>
        <v>0</v>
      </c>
      <c r="D46" s="64">
        <v>5794</v>
      </c>
      <c r="E46" s="4">
        <f t="shared" si="14"/>
        <v>0</v>
      </c>
      <c r="F46" s="6">
        <f>'Расчет  ШТ 08.03.01'!F46+'Расчет ШТ ДОУ'!F46+'Расчет ШТ МОП '!F46+'Расчет ШТ внебюджет'!F46</f>
        <v>0</v>
      </c>
      <c r="G46" s="4">
        <f>'Расчет  ШТ 08.03.01'!G46+'Расчет ШТ ДОУ'!G46+'Расчет ШТ МОП '!G46+'Расчет ШТ внебюджет'!G46</f>
        <v>0</v>
      </c>
      <c r="H46" s="6">
        <f>'Расчет  ШТ 08.03.01'!H46+'Расчет ШТ ДОУ'!H46+'Расчет ШТ МОП '!H46+'Расчет ШТ внебюджет'!H46</f>
        <v>0</v>
      </c>
      <c r="I46" s="4">
        <f>'Расчет  ШТ 08.03.01'!I46+'Расчет ШТ ДОУ'!I46+'Расчет ШТ МОП '!I46+'Расчет ШТ внебюджет'!I46</f>
        <v>0</v>
      </c>
      <c r="J46" s="6">
        <f>'Расчет  ШТ 08.03.01'!J46+'Расчет ШТ ДОУ'!J46+'Расчет ШТ МОП '!J46+'Расчет ШТ внебюджет'!J46</f>
        <v>0</v>
      </c>
      <c r="K46" s="4">
        <f>'Расчет  ШТ 08.03.01'!K46+'Расчет ШТ ДОУ'!K46+'Расчет ШТ МОП '!K46+'Расчет ШТ внебюджет'!K46</f>
        <v>0</v>
      </c>
      <c r="L46" s="4">
        <f>'Расчет  ШТ 08.03.01'!L46+'Расчет ШТ ДОУ'!L46+'Расчет ШТ МОП '!L46+'Расчет ШТ внебюджет'!L46</f>
        <v>0</v>
      </c>
      <c r="M46" s="4">
        <f>'Расчет  ШТ 08.03.01'!M46+'Расчет ШТ ДОУ'!M46+'Расчет ШТ МОП '!M46+'Расчет ШТ внебюджет'!M46</f>
        <v>0</v>
      </c>
      <c r="N46" s="6">
        <f>'Расчет  ШТ 08.03.01'!N46+'Расчет ШТ ДОУ'!N46+'Расчет ШТ МОП '!N46+'Расчет ШТ внебюджет'!N46</f>
        <v>0</v>
      </c>
      <c r="O46" s="4">
        <f>'Расчет  ШТ 08.03.01'!O46+'Расчет ШТ ДОУ'!O46+'Расчет ШТ МОП '!O46+'Расчет ШТ внебюджет'!O46</f>
        <v>0</v>
      </c>
      <c r="P46" s="6">
        <f>'Расчет  ШТ 08.03.01'!P46+'Расчет ШТ ДОУ'!P46+'Расчет ШТ МОП '!P46+'Расчет ШТ внебюджет'!P46</f>
        <v>0</v>
      </c>
      <c r="Q46" s="4">
        <f>'Расчет  ШТ 08.03.01'!Q46+'Расчет ШТ ДОУ'!Q46+'Расчет ШТ МОП '!Q46+'Расчет ШТ внебюджет'!Q46</f>
        <v>0</v>
      </c>
      <c r="R46" s="4">
        <f t="shared" si="10"/>
        <v>0</v>
      </c>
      <c r="S46" s="4">
        <v>1.2</v>
      </c>
      <c r="T46" s="4">
        <f t="shared" si="11"/>
        <v>0</v>
      </c>
      <c r="U46" s="6">
        <v>0.3</v>
      </c>
      <c r="V46" s="54">
        <f t="shared" si="12"/>
        <v>0</v>
      </c>
      <c r="W46" s="4">
        <f t="shared" si="13"/>
        <v>0</v>
      </c>
      <c r="Y46" s="53" t="e">
        <f t="shared" si="1"/>
        <v>#DIV/0!</v>
      </c>
    </row>
    <row r="47" spans="2:25" hidden="1" x14ac:dyDescent="0.2">
      <c r="B47" s="17" t="s">
        <v>38</v>
      </c>
      <c r="C47" s="4">
        <f>'Расчет  ШТ 08.03.01'!C47+'Расчет ШТ ДОУ'!C47+'Расчет ШТ МОП '!C47+'Расчет ШТ внебюджет'!C47</f>
        <v>0</v>
      </c>
      <c r="D47" s="64">
        <v>5908</v>
      </c>
      <c r="E47" s="4">
        <f t="shared" si="14"/>
        <v>0</v>
      </c>
      <c r="F47" s="6">
        <f>'Расчет  ШТ 08.03.01'!F47+'Расчет ШТ ДОУ'!F47+'Расчет ШТ МОП '!F47+'Расчет ШТ внебюджет'!F47</f>
        <v>0</v>
      </c>
      <c r="G47" s="4">
        <f>'Расчет  ШТ 08.03.01'!G47+'Расчет ШТ ДОУ'!G47+'Расчет ШТ МОП '!G47+'Расчет ШТ внебюджет'!G47</f>
        <v>0</v>
      </c>
      <c r="H47" s="6">
        <f>'Расчет  ШТ 08.03.01'!H47+'Расчет ШТ ДОУ'!H47+'Расчет ШТ МОП '!H47+'Расчет ШТ внебюджет'!H47</f>
        <v>0</v>
      </c>
      <c r="I47" s="4">
        <f>'Расчет  ШТ 08.03.01'!I47+'Расчет ШТ ДОУ'!I47+'Расчет ШТ МОП '!I47+'Расчет ШТ внебюджет'!I47</f>
        <v>0</v>
      </c>
      <c r="J47" s="6">
        <f>'Расчет  ШТ 08.03.01'!J47+'Расчет ШТ ДОУ'!J47+'Расчет ШТ МОП '!J47+'Расчет ШТ внебюджет'!J47</f>
        <v>0</v>
      </c>
      <c r="K47" s="4">
        <f>'Расчет  ШТ 08.03.01'!K47+'Расчет ШТ ДОУ'!K47+'Расчет ШТ МОП '!K47+'Расчет ШТ внебюджет'!K47</f>
        <v>0</v>
      </c>
      <c r="L47" s="4">
        <f>'Расчет  ШТ 08.03.01'!L47+'Расчет ШТ ДОУ'!L47+'Расчет ШТ МОП '!L47+'Расчет ШТ внебюджет'!L47</f>
        <v>0</v>
      </c>
      <c r="M47" s="4">
        <f>'Расчет  ШТ 08.03.01'!M47+'Расчет ШТ ДОУ'!M47+'Расчет ШТ МОП '!M47+'Расчет ШТ внебюджет'!M47</f>
        <v>0</v>
      </c>
      <c r="N47" s="6">
        <f>'Расчет  ШТ 08.03.01'!N47+'Расчет ШТ ДОУ'!N47+'Расчет ШТ МОП '!N47+'Расчет ШТ внебюджет'!N47</f>
        <v>0</v>
      </c>
      <c r="O47" s="4">
        <f>'Расчет  ШТ 08.03.01'!O47+'Расчет ШТ ДОУ'!O47+'Расчет ШТ МОП '!O47+'Расчет ШТ внебюджет'!O47</f>
        <v>0</v>
      </c>
      <c r="P47" s="6">
        <f>'Расчет  ШТ 08.03.01'!P47+'Расчет ШТ ДОУ'!P47+'Расчет ШТ МОП '!P47+'Расчет ШТ внебюджет'!P47</f>
        <v>0</v>
      </c>
      <c r="Q47" s="4">
        <f>'Расчет  ШТ 08.03.01'!Q47+'Расчет ШТ ДОУ'!Q47+'Расчет ШТ МОП '!Q47+'Расчет ШТ внебюджет'!Q47</f>
        <v>0</v>
      </c>
      <c r="R47" s="4">
        <f t="shared" si="10"/>
        <v>0</v>
      </c>
      <c r="S47" s="4">
        <v>1.2</v>
      </c>
      <c r="T47" s="4">
        <f t="shared" si="11"/>
        <v>0</v>
      </c>
      <c r="U47" s="6">
        <v>0.3</v>
      </c>
      <c r="V47" s="54">
        <f t="shared" si="12"/>
        <v>0</v>
      </c>
      <c r="W47" s="4">
        <f t="shared" si="13"/>
        <v>0</v>
      </c>
      <c r="Y47" s="53" t="e">
        <f t="shared" si="1"/>
        <v>#DIV/0!</v>
      </c>
    </row>
    <row r="48" spans="2:25" hidden="1" x14ac:dyDescent="0.2">
      <c r="B48" s="12" t="s">
        <v>37</v>
      </c>
      <c r="C48" s="4">
        <f>'Расчет  ШТ 08.03.01'!C48+'Расчет ШТ ДОУ'!C48+'Расчет ШТ МОП '!C48+'Расчет ШТ внебюджет'!C48</f>
        <v>0</v>
      </c>
      <c r="D48" s="64">
        <v>5908</v>
      </c>
      <c r="E48" s="4">
        <f t="shared" si="14"/>
        <v>0</v>
      </c>
      <c r="F48" s="6">
        <f>'Расчет  ШТ 08.03.01'!F48+'Расчет ШТ ДОУ'!F48+'Расчет ШТ МОП '!F48+'Расчет ШТ внебюджет'!F48</f>
        <v>0</v>
      </c>
      <c r="G48" s="4">
        <f>'Расчет  ШТ 08.03.01'!G48+'Расчет ШТ ДОУ'!G48+'Расчет ШТ МОП '!G48+'Расчет ШТ внебюджет'!G48</f>
        <v>0</v>
      </c>
      <c r="H48" s="6">
        <f>'Расчет  ШТ 08.03.01'!H48+'Расчет ШТ ДОУ'!H48+'Расчет ШТ МОП '!H48+'Расчет ШТ внебюджет'!H48</f>
        <v>0</v>
      </c>
      <c r="I48" s="4">
        <f>'Расчет  ШТ 08.03.01'!I48+'Расчет ШТ ДОУ'!I48+'Расчет ШТ МОП '!I48+'Расчет ШТ внебюджет'!I48</f>
        <v>0</v>
      </c>
      <c r="J48" s="6">
        <f>'Расчет  ШТ 08.03.01'!J48+'Расчет ШТ ДОУ'!J48+'Расчет ШТ МОП '!J48+'Расчет ШТ внебюджет'!J48</f>
        <v>0</v>
      </c>
      <c r="K48" s="4">
        <f>'Расчет  ШТ 08.03.01'!K48+'Расчет ШТ ДОУ'!K48+'Расчет ШТ МОП '!K48+'Расчет ШТ внебюджет'!K48</f>
        <v>0</v>
      </c>
      <c r="L48" s="4">
        <f>'Расчет  ШТ 08.03.01'!L48+'Расчет ШТ ДОУ'!L48+'Расчет ШТ МОП '!L48+'Расчет ШТ внебюджет'!L48</f>
        <v>0</v>
      </c>
      <c r="M48" s="4">
        <f>'Расчет  ШТ 08.03.01'!M48+'Расчет ШТ ДОУ'!M48+'Расчет ШТ МОП '!M48+'Расчет ШТ внебюджет'!M48</f>
        <v>0</v>
      </c>
      <c r="N48" s="6">
        <f>'Расчет  ШТ 08.03.01'!N48+'Расчет ШТ ДОУ'!N48+'Расчет ШТ МОП '!N48+'Расчет ШТ внебюджет'!N48</f>
        <v>0</v>
      </c>
      <c r="O48" s="4">
        <f>'Расчет  ШТ 08.03.01'!O48+'Расчет ШТ ДОУ'!O48+'Расчет ШТ МОП '!O48+'Расчет ШТ внебюджет'!O48</f>
        <v>0</v>
      </c>
      <c r="P48" s="6">
        <f>'Расчет  ШТ 08.03.01'!P48+'Расчет ШТ ДОУ'!P48+'Расчет ШТ МОП '!P48+'Расчет ШТ внебюджет'!P48</f>
        <v>0</v>
      </c>
      <c r="Q48" s="4">
        <f>'Расчет  ШТ 08.03.01'!Q48+'Расчет ШТ ДОУ'!Q48+'Расчет ШТ МОП '!Q48+'Расчет ШТ внебюджет'!Q48</f>
        <v>0</v>
      </c>
      <c r="R48" s="4">
        <f t="shared" si="10"/>
        <v>0</v>
      </c>
      <c r="S48" s="4">
        <v>1.2</v>
      </c>
      <c r="T48" s="4">
        <f t="shared" si="11"/>
        <v>0</v>
      </c>
      <c r="U48" s="6">
        <v>0.3</v>
      </c>
      <c r="V48" s="54">
        <f t="shared" si="12"/>
        <v>0</v>
      </c>
      <c r="W48" s="4">
        <f t="shared" si="13"/>
        <v>0</v>
      </c>
      <c r="Y48" s="53" t="e">
        <f t="shared" si="1"/>
        <v>#DIV/0!</v>
      </c>
    </row>
    <row r="49" spans="2:25" hidden="1" x14ac:dyDescent="0.2">
      <c r="B49" s="12" t="s">
        <v>41</v>
      </c>
      <c r="C49" s="4">
        <f>'Расчет  ШТ 08.03.01'!C49+'Расчет ШТ ДОУ'!C49+'Расчет ШТ МОП '!C49+'Расчет ШТ внебюджет'!C49</f>
        <v>0</v>
      </c>
      <c r="D49" s="64">
        <v>6081</v>
      </c>
      <c r="E49" s="4">
        <f t="shared" si="14"/>
        <v>0</v>
      </c>
      <c r="F49" s="6">
        <f>'Расчет  ШТ 08.03.01'!F49+'Расчет ШТ ДОУ'!F49+'Расчет ШТ МОП '!F49+'Расчет ШТ внебюджет'!F49</f>
        <v>0</v>
      </c>
      <c r="G49" s="4">
        <f>'Расчет  ШТ 08.03.01'!G49+'Расчет ШТ ДОУ'!G49+'Расчет ШТ МОП '!G49+'Расчет ШТ внебюджет'!G49</f>
        <v>0</v>
      </c>
      <c r="H49" s="6">
        <f>'Расчет  ШТ 08.03.01'!H49+'Расчет ШТ ДОУ'!H49+'Расчет ШТ МОП '!H49+'Расчет ШТ внебюджет'!H49</f>
        <v>0</v>
      </c>
      <c r="I49" s="4">
        <f>'Расчет  ШТ 08.03.01'!I49+'Расчет ШТ ДОУ'!I49+'Расчет ШТ МОП '!I49+'Расчет ШТ внебюджет'!I49</f>
        <v>0</v>
      </c>
      <c r="J49" s="6">
        <f>'Расчет  ШТ 08.03.01'!J49+'Расчет ШТ ДОУ'!J49+'Расчет ШТ МОП '!J49+'Расчет ШТ внебюджет'!J49</f>
        <v>0</v>
      </c>
      <c r="K49" s="4">
        <f>'Расчет  ШТ 08.03.01'!K49+'Расчет ШТ ДОУ'!K49+'Расчет ШТ МОП '!K49+'Расчет ШТ внебюджет'!K49</f>
        <v>0</v>
      </c>
      <c r="L49" s="4">
        <f>'Расчет  ШТ 08.03.01'!L49+'Расчет ШТ ДОУ'!L49+'Расчет ШТ МОП '!L49+'Расчет ШТ внебюджет'!L49</f>
        <v>0</v>
      </c>
      <c r="M49" s="4">
        <f>'Расчет  ШТ 08.03.01'!M49+'Расчет ШТ ДОУ'!M49+'Расчет ШТ МОП '!M49+'Расчет ШТ внебюджет'!M49</f>
        <v>0</v>
      </c>
      <c r="N49" s="6">
        <f>'Расчет  ШТ 08.03.01'!N49+'Расчет ШТ ДОУ'!N49+'Расчет ШТ МОП '!N49+'Расчет ШТ внебюджет'!N49</f>
        <v>0</v>
      </c>
      <c r="O49" s="4">
        <f>'Расчет  ШТ 08.03.01'!O49+'Расчет ШТ ДОУ'!O49+'Расчет ШТ МОП '!O49+'Расчет ШТ внебюджет'!O49</f>
        <v>0</v>
      </c>
      <c r="P49" s="6">
        <f>'Расчет  ШТ 08.03.01'!P49+'Расчет ШТ ДОУ'!P49+'Расчет ШТ МОП '!P49+'Расчет ШТ внебюджет'!P49</f>
        <v>0</v>
      </c>
      <c r="Q49" s="4">
        <f>'Расчет  ШТ 08.03.01'!Q49+'Расчет ШТ ДОУ'!Q49+'Расчет ШТ МОП '!Q49+'Расчет ШТ внебюджет'!Q49</f>
        <v>0</v>
      </c>
      <c r="R49" s="4">
        <f t="shared" si="10"/>
        <v>0</v>
      </c>
      <c r="S49" s="4">
        <v>1.2</v>
      </c>
      <c r="T49" s="4">
        <f t="shared" si="11"/>
        <v>0</v>
      </c>
      <c r="U49" s="6">
        <v>0.3</v>
      </c>
      <c r="V49" s="54">
        <f t="shared" si="12"/>
        <v>0</v>
      </c>
      <c r="W49" s="4">
        <f t="shared" si="13"/>
        <v>0</v>
      </c>
      <c r="Y49" s="53" t="e">
        <f t="shared" ref="Y49:Y80" si="15">W49/C49</f>
        <v>#DIV/0!</v>
      </c>
    </row>
    <row r="50" spans="2:25" hidden="1" x14ac:dyDescent="0.2">
      <c r="B50" s="12" t="s">
        <v>40</v>
      </c>
      <c r="C50" s="4">
        <f>'Расчет  ШТ 08.03.01'!C50+'Расчет ШТ ДОУ'!C50+'Расчет ШТ МОП '!C50+'Расчет ШТ внебюджет'!C50</f>
        <v>0</v>
      </c>
      <c r="D50" s="64">
        <v>6081</v>
      </c>
      <c r="E50" s="4">
        <f t="shared" si="14"/>
        <v>0</v>
      </c>
      <c r="F50" s="6">
        <f>'Расчет  ШТ 08.03.01'!F50+'Расчет ШТ ДОУ'!F50+'Расчет ШТ МОП '!F50+'Расчет ШТ внебюджет'!F50</f>
        <v>0</v>
      </c>
      <c r="G50" s="4">
        <f>'Расчет  ШТ 08.03.01'!G50+'Расчет ШТ ДОУ'!G50+'Расчет ШТ МОП '!G50+'Расчет ШТ внебюджет'!G50</f>
        <v>0</v>
      </c>
      <c r="H50" s="6">
        <f>'Расчет  ШТ 08.03.01'!H50+'Расчет ШТ ДОУ'!H50+'Расчет ШТ МОП '!H50+'Расчет ШТ внебюджет'!H50</f>
        <v>0</v>
      </c>
      <c r="I50" s="4">
        <f>'Расчет  ШТ 08.03.01'!I50+'Расчет ШТ ДОУ'!I50+'Расчет ШТ МОП '!I50+'Расчет ШТ внебюджет'!I50</f>
        <v>0</v>
      </c>
      <c r="J50" s="6">
        <f>'Расчет  ШТ 08.03.01'!J50+'Расчет ШТ ДОУ'!J50+'Расчет ШТ МОП '!J50+'Расчет ШТ внебюджет'!J50</f>
        <v>0</v>
      </c>
      <c r="K50" s="4">
        <f>'Расчет  ШТ 08.03.01'!K50+'Расчет ШТ ДОУ'!K50+'Расчет ШТ МОП '!K50+'Расчет ШТ внебюджет'!K50</f>
        <v>0</v>
      </c>
      <c r="L50" s="4">
        <f>'Расчет  ШТ 08.03.01'!L50+'Расчет ШТ ДОУ'!L50+'Расчет ШТ МОП '!L50+'Расчет ШТ внебюджет'!L50</f>
        <v>0</v>
      </c>
      <c r="M50" s="4">
        <f>'Расчет  ШТ 08.03.01'!M50+'Расчет ШТ ДОУ'!M50+'Расчет ШТ МОП '!M50+'Расчет ШТ внебюджет'!M50</f>
        <v>0</v>
      </c>
      <c r="N50" s="6">
        <f>'Расчет  ШТ 08.03.01'!N50+'Расчет ШТ ДОУ'!N50+'Расчет ШТ МОП '!N50+'Расчет ШТ внебюджет'!N50</f>
        <v>0</v>
      </c>
      <c r="O50" s="4">
        <f>'Расчет  ШТ 08.03.01'!O50+'Расчет ШТ ДОУ'!O50+'Расчет ШТ МОП '!O50+'Расчет ШТ внебюджет'!O50</f>
        <v>0</v>
      </c>
      <c r="P50" s="6">
        <f>'Расчет  ШТ 08.03.01'!P50+'Расчет ШТ ДОУ'!P50+'Расчет ШТ МОП '!P50+'Расчет ШТ внебюджет'!P50</f>
        <v>0</v>
      </c>
      <c r="Q50" s="4">
        <f>'Расчет  ШТ 08.03.01'!Q50+'Расчет ШТ ДОУ'!Q50+'Расчет ШТ МОП '!Q50+'Расчет ШТ внебюджет'!Q50</f>
        <v>0</v>
      </c>
      <c r="R50" s="4">
        <f t="shared" si="10"/>
        <v>0</v>
      </c>
      <c r="S50" s="4">
        <v>1.2</v>
      </c>
      <c r="T50" s="4">
        <f t="shared" si="11"/>
        <v>0</v>
      </c>
      <c r="U50" s="6">
        <v>0.3</v>
      </c>
      <c r="V50" s="54">
        <f t="shared" si="12"/>
        <v>0</v>
      </c>
      <c r="W50" s="4">
        <f t="shared" si="13"/>
        <v>0</v>
      </c>
      <c r="Y50" s="53" t="e">
        <f t="shared" si="15"/>
        <v>#DIV/0!</v>
      </c>
    </row>
    <row r="51" spans="2:25" hidden="1" x14ac:dyDescent="0.2">
      <c r="B51" s="12" t="s">
        <v>42</v>
      </c>
      <c r="C51" s="4">
        <f>'Расчет  ШТ 08.03.01'!C51+'Расчет ШТ ДОУ'!C51+'Расчет ШТ МОП '!C51+'Расчет ШТ внебюджет'!C51</f>
        <v>0</v>
      </c>
      <c r="D51" s="64">
        <v>6081</v>
      </c>
      <c r="E51" s="4">
        <f t="shared" si="14"/>
        <v>0</v>
      </c>
      <c r="F51" s="6">
        <f>'Расчет  ШТ 08.03.01'!F51+'Расчет ШТ ДОУ'!F51+'Расчет ШТ МОП '!F51+'Расчет ШТ внебюджет'!F51</f>
        <v>0</v>
      </c>
      <c r="G51" s="4">
        <f>'Расчет  ШТ 08.03.01'!G51+'Расчет ШТ ДОУ'!G51+'Расчет ШТ МОП '!G51+'Расчет ШТ внебюджет'!G51</f>
        <v>0</v>
      </c>
      <c r="H51" s="6">
        <f>'Расчет  ШТ 08.03.01'!H51+'Расчет ШТ ДОУ'!H51+'Расчет ШТ МОП '!H51+'Расчет ШТ внебюджет'!H51</f>
        <v>0</v>
      </c>
      <c r="I51" s="4">
        <f>'Расчет  ШТ 08.03.01'!I51+'Расчет ШТ ДОУ'!I51+'Расчет ШТ МОП '!I51+'Расчет ШТ внебюджет'!I51</f>
        <v>0</v>
      </c>
      <c r="J51" s="6">
        <f>'Расчет  ШТ 08.03.01'!J51+'Расчет ШТ ДОУ'!J51+'Расчет ШТ МОП '!J51+'Расчет ШТ внебюджет'!J51</f>
        <v>0</v>
      </c>
      <c r="K51" s="4">
        <f>'Расчет  ШТ 08.03.01'!K51+'Расчет ШТ ДОУ'!K51+'Расчет ШТ МОП '!K51+'Расчет ШТ внебюджет'!K51</f>
        <v>0</v>
      </c>
      <c r="L51" s="4">
        <f>'Расчет  ШТ 08.03.01'!L51+'Расчет ШТ ДОУ'!L51+'Расчет ШТ МОП '!L51+'Расчет ШТ внебюджет'!L51</f>
        <v>0</v>
      </c>
      <c r="M51" s="4">
        <f>'Расчет  ШТ 08.03.01'!M51+'Расчет ШТ ДОУ'!M51+'Расчет ШТ МОП '!M51+'Расчет ШТ внебюджет'!M51</f>
        <v>0</v>
      </c>
      <c r="N51" s="6">
        <f>'Расчет  ШТ 08.03.01'!N51+'Расчет ШТ ДОУ'!N51+'Расчет ШТ МОП '!N51+'Расчет ШТ внебюджет'!N51</f>
        <v>0</v>
      </c>
      <c r="O51" s="4">
        <f>'Расчет  ШТ 08.03.01'!O51+'Расчет ШТ ДОУ'!O51+'Расчет ШТ МОП '!O51+'Расчет ШТ внебюджет'!O51</f>
        <v>0</v>
      </c>
      <c r="P51" s="6">
        <f>'Расчет  ШТ 08.03.01'!P51+'Расчет ШТ ДОУ'!P51+'Расчет ШТ МОП '!P51+'Расчет ШТ внебюджет'!P51</f>
        <v>0</v>
      </c>
      <c r="Q51" s="4">
        <f>'Расчет  ШТ 08.03.01'!Q51+'Расчет ШТ ДОУ'!Q51+'Расчет ШТ МОП '!Q51+'Расчет ШТ внебюджет'!Q51</f>
        <v>0</v>
      </c>
      <c r="R51" s="4">
        <f t="shared" si="10"/>
        <v>0</v>
      </c>
      <c r="S51" s="4">
        <v>1.2</v>
      </c>
      <c r="T51" s="4">
        <f t="shared" si="11"/>
        <v>0</v>
      </c>
      <c r="U51" s="6">
        <v>0.3</v>
      </c>
      <c r="V51" s="54">
        <f t="shared" si="12"/>
        <v>0</v>
      </c>
      <c r="W51" s="4">
        <f t="shared" si="13"/>
        <v>0</v>
      </c>
      <c r="Y51" s="53" t="e">
        <f t="shared" si="15"/>
        <v>#DIV/0!</v>
      </c>
    </row>
    <row r="52" spans="2:25" hidden="1" x14ac:dyDescent="0.2">
      <c r="B52" s="12" t="s">
        <v>76</v>
      </c>
      <c r="C52" s="4">
        <f>'Расчет  ШТ 08.03.01'!C52+'Расчет ШТ ДОУ'!C52+'Расчет ШТ МОП '!C52+'Расчет ШТ внебюджет'!C52</f>
        <v>0</v>
      </c>
      <c r="D52" s="64">
        <v>6081</v>
      </c>
      <c r="E52" s="4">
        <f t="shared" si="14"/>
        <v>0</v>
      </c>
      <c r="F52" s="6">
        <f>'Расчет  ШТ 08.03.01'!F52+'Расчет ШТ ДОУ'!F52+'Расчет ШТ МОП '!F52+'Расчет ШТ внебюджет'!F52</f>
        <v>0</v>
      </c>
      <c r="G52" s="4">
        <f>'Расчет  ШТ 08.03.01'!G52+'Расчет ШТ ДОУ'!G52+'Расчет ШТ МОП '!G52+'Расчет ШТ внебюджет'!G52</f>
        <v>0</v>
      </c>
      <c r="H52" s="6">
        <f>'Расчет  ШТ 08.03.01'!H52+'Расчет ШТ ДОУ'!H52+'Расчет ШТ МОП '!H52+'Расчет ШТ внебюджет'!H52</f>
        <v>0</v>
      </c>
      <c r="I52" s="4">
        <f>'Расчет  ШТ 08.03.01'!I52+'Расчет ШТ ДОУ'!I52+'Расчет ШТ МОП '!I52+'Расчет ШТ внебюджет'!I52</f>
        <v>0</v>
      </c>
      <c r="J52" s="6">
        <f>'Расчет  ШТ 08.03.01'!J52+'Расчет ШТ ДОУ'!J52+'Расчет ШТ МОП '!J52+'Расчет ШТ внебюджет'!J52</f>
        <v>0</v>
      </c>
      <c r="K52" s="4">
        <f>'Расчет  ШТ 08.03.01'!K52+'Расчет ШТ ДОУ'!K52+'Расчет ШТ МОП '!K52+'Расчет ШТ внебюджет'!K52</f>
        <v>0</v>
      </c>
      <c r="L52" s="4">
        <f>'Расчет  ШТ 08.03.01'!L52+'Расчет ШТ ДОУ'!L52+'Расчет ШТ МОП '!L52+'Расчет ШТ внебюджет'!L52</f>
        <v>0</v>
      </c>
      <c r="M52" s="4">
        <f>'Расчет  ШТ 08.03.01'!M52+'Расчет ШТ ДОУ'!M52+'Расчет ШТ МОП '!M52+'Расчет ШТ внебюджет'!M52</f>
        <v>0</v>
      </c>
      <c r="N52" s="6">
        <f>'Расчет  ШТ 08.03.01'!N52+'Расчет ШТ ДОУ'!N52+'Расчет ШТ МОП '!N52+'Расчет ШТ внебюджет'!N52</f>
        <v>0</v>
      </c>
      <c r="O52" s="4">
        <f>'Расчет  ШТ 08.03.01'!O52+'Расчет ШТ ДОУ'!O52+'Расчет ШТ МОП '!O52+'Расчет ШТ внебюджет'!O52</f>
        <v>0</v>
      </c>
      <c r="P52" s="6">
        <f>'Расчет  ШТ 08.03.01'!P52+'Расчет ШТ ДОУ'!P52+'Расчет ШТ МОП '!P52+'Расчет ШТ внебюджет'!P52</f>
        <v>0</v>
      </c>
      <c r="Q52" s="4">
        <f>'Расчет  ШТ 08.03.01'!Q52+'Расчет ШТ ДОУ'!Q52+'Расчет ШТ МОП '!Q52+'Расчет ШТ внебюджет'!Q52</f>
        <v>0</v>
      </c>
      <c r="R52" s="4">
        <f t="shared" si="10"/>
        <v>0</v>
      </c>
      <c r="S52" s="4">
        <v>1.2</v>
      </c>
      <c r="T52" s="4">
        <f t="shared" si="11"/>
        <v>0</v>
      </c>
      <c r="U52" s="6">
        <v>0.3</v>
      </c>
      <c r="V52" s="54">
        <f t="shared" si="12"/>
        <v>0</v>
      </c>
      <c r="W52" s="4">
        <f t="shared" si="13"/>
        <v>0</v>
      </c>
      <c r="Y52" s="53" t="e">
        <f t="shared" si="15"/>
        <v>#DIV/0!</v>
      </c>
    </row>
    <row r="53" spans="2:25" hidden="1" x14ac:dyDescent="0.2">
      <c r="B53" s="18" t="s">
        <v>33</v>
      </c>
      <c r="C53" s="4">
        <f>'Расчет  ШТ 08.03.01'!C53+'Расчет ШТ ДОУ'!C53+'Расчет ШТ МОП '!C53+'Расчет ШТ внебюджет'!C53</f>
        <v>0</v>
      </c>
      <c r="D53" s="64">
        <v>5737</v>
      </c>
      <c r="E53" s="4">
        <f t="shared" si="14"/>
        <v>0</v>
      </c>
      <c r="F53" s="6">
        <f>'Расчет  ШТ 08.03.01'!F53+'Расчет ШТ ДОУ'!F53+'Расчет ШТ МОП '!F53+'Расчет ШТ внебюджет'!F53</f>
        <v>0</v>
      </c>
      <c r="G53" s="4">
        <f>'Расчет  ШТ 08.03.01'!G53+'Расчет ШТ ДОУ'!G53+'Расчет ШТ МОП '!G53+'Расчет ШТ внебюджет'!G53</f>
        <v>0</v>
      </c>
      <c r="H53" s="6">
        <f>'Расчет  ШТ 08.03.01'!H53+'Расчет ШТ ДОУ'!H53+'Расчет ШТ МОП '!H53+'Расчет ШТ внебюджет'!H53</f>
        <v>0</v>
      </c>
      <c r="I53" s="4">
        <f>'Расчет  ШТ 08.03.01'!I53+'Расчет ШТ ДОУ'!I53+'Расчет ШТ МОП '!I53+'Расчет ШТ внебюджет'!I53</f>
        <v>0</v>
      </c>
      <c r="J53" s="6">
        <f>'Расчет  ШТ 08.03.01'!J53+'Расчет ШТ ДОУ'!J53+'Расчет ШТ МОП '!J53+'Расчет ШТ внебюджет'!J53</f>
        <v>0</v>
      </c>
      <c r="K53" s="4">
        <f>'Расчет  ШТ 08.03.01'!K53+'Расчет ШТ ДОУ'!K53+'Расчет ШТ МОП '!K53+'Расчет ШТ внебюджет'!K53</f>
        <v>0</v>
      </c>
      <c r="L53" s="4">
        <f>'Расчет  ШТ 08.03.01'!L53+'Расчет ШТ ДОУ'!L53+'Расчет ШТ МОП '!L53+'Расчет ШТ внебюджет'!L53</f>
        <v>0</v>
      </c>
      <c r="M53" s="4">
        <f>'Расчет  ШТ 08.03.01'!M53+'Расчет ШТ ДОУ'!M53+'Расчет ШТ МОП '!M53+'Расчет ШТ внебюджет'!M53</f>
        <v>0</v>
      </c>
      <c r="N53" s="6">
        <f>'Расчет  ШТ 08.03.01'!N53+'Расчет ШТ ДОУ'!N53+'Расчет ШТ МОП '!N53+'Расчет ШТ внебюджет'!N53</f>
        <v>0</v>
      </c>
      <c r="O53" s="4">
        <f>'Расчет  ШТ 08.03.01'!O53+'Расчет ШТ ДОУ'!O53+'Расчет ШТ МОП '!O53+'Расчет ШТ внебюджет'!O53</f>
        <v>0</v>
      </c>
      <c r="P53" s="6">
        <f>'Расчет  ШТ 08.03.01'!P53+'Расчет ШТ ДОУ'!P53+'Расчет ШТ МОП '!P53+'Расчет ШТ внебюджет'!P53</f>
        <v>0</v>
      </c>
      <c r="Q53" s="4">
        <f>'Расчет  ШТ 08.03.01'!Q53+'Расчет ШТ ДОУ'!Q53+'Расчет ШТ МОП '!Q53+'Расчет ШТ внебюджет'!Q53</f>
        <v>0</v>
      </c>
      <c r="R53" s="4">
        <f t="shared" si="10"/>
        <v>0</v>
      </c>
      <c r="S53" s="4">
        <v>1.2</v>
      </c>
      <c r="T53" s="4">
        <f t="shared" si="11"/>
        <v>0</v>
      </c>
      <c r="U53" s="6">
        <v>0.3</v>
      </c>
      <c r="V53" s="54">
        <f t="shared" si="12"/>
        <v>0</v>
      </c>
      <c r="W53" s="4">
        <f t="shared" si="13"/>
        <v>0</v>
      </c>
      <c r="Y53" s="53" t="e">
        <f t="shared" si="15"/>
        <v>#DIV/0!</v>
      </c>
    </row>
    <row r="54" spans="2:25" hidden="1" x14ac:dyDescent="0.2">
      <c r="B54" s="18" t="s">
        <v>36</v>
      </c>
      <c r="C54" s="4">
        <f>'Расчет  ШТ 08.03.01'!C54+'Расчет ШТ ДОУ'!C54+'Расчет ШТ МОП '!C54+'Расчет ШТ внебюджет'!C54</f>
        <v>0</v>
      </c>
      <c r="D54" s="64">
        <v>5794</v>
      </c>
      <c r="E54" s="4">
        <f t="shared" si="14"/>
        <v>0</v>
      </c>
      <c r="F54" s="6">
        <f>'Расчет  ШТ 08.03.01'!F54+'Расчет ШТ ДОУ'!F54+'Расчет ШТ МОП '!F54+'Расчет ШТ внебюджет'!F54</f>
        <v>0</v>
      </c>
      <c r="G54" s="4">
        <f>'Расчет  ШТ 08.03.01'!G54+'Расчет ШТ ДОУ'!G54+'Расчет ШТ МОП '!G54+'Расчет ШТ внебюджет'!G54</f>
        <v>0</v>
      </c>
      <c r="H54" s="6">
        <f>'Расчет  ШТ 08.03.01'!H54+'Расчет ШТ ДОУ'!H54+'Расчет ШТ МОП '!H54+'Расчет ШТ внебюджет'!H54</f>
        <v>0</v>
      </c>
      <c r="I54" s="4">
        <f>'Расчет  ШТ 08.03.01'!I54+'Расчет ШТ ДОУ'!I54+'Расчет ШТ МОП '!I54+'Расчет ШТ внебюджет'!I54</f>
        <v>0</v>
      </c>
      <c r="J54" s="6">
        <f>'Расчет  ШТ 08.03.01'!J54+'Расчет ШТ ДОУ'!J54+'Расчет ШТ МОП '!J54+'Расчет ШТ внебюджет'!J54</f>
        <v>0</v>
      </c>
      <c r="K54" s="4">
        <f>'Расчет  ШТ 08.03.01'!K54+'Расчет ШТ ДОУ'!K54+'Расчет ШТ МОП '!K54+'Расчет ШТ внебюджет'!K54</f>
        <v>0</v>
      </c>
      <c r="L54" s="4">
        <f>'Расчет  ШТ 08.03.01'!L54+'Расчет ШТ ДОУ'!L54+'Расчет ШТ МОП '!L54+'Расчет ШТ внебюджет'!L54</f>
        <v>0</v>
      </c>
      <c r="M54" s="4">
        <f>'Расчет  ШТ 08.03.01'!M54+'Расчет ШТ ДОУ'!M54+'Расчет ШТ МОП '!M54+'Расчет ШТ внебюджет'!M54</f>
        <v>0</v>
      </c>
      <c r="N54" s="6">
        <f>'Расчет  ШТ 08.03.01'!N54+'Расчет ШТ ДОУ'!N54+'Расчет ШТ МОП '!N54+'Расчет ШТ внебюджет'!N54</f>
        <v>0</v>
      </c>
      <c r="O54" s="4">
        <f>'Расчет  ШТ 08.03.01'!O54+'Расчет ШТ ДОУ'!O54+'Расчет ШТ МОП '!O54+'Расчет ШТ внебюджет'!O54</f>
        <v>0</v>
      </c>
      <c r="P54" s="6">
        <f>'Расчет  ШТ 08.03.01'!P54+'Расчет ШТ ДОУ'!P54+'Расчет ШТ МОП '!P54+'Расчет ШТ внебюджет'!P54</f>
        <v>0</v>
      </c>
      <c r="Q54" s="4">
        <f>'Расчет  ШТ 08.03.01'!Q54+'Расчет ШТ ДОУ'!Q54+'Расчет ШТ МОП '!Q54+'Расчет ШТ внебюджет'!Q54</f>
        <v>0</v>
      </c>
      <c r="R54" s="4">
        <f t="shared" si="10"/>
        <v>0</v>
      </c>
      <c r="S54" s="4">
        <v>1.2</v>
      </c>
      <c r="T54" s="4">
        <f t="shared" si="11"/>
        <v>0</v>
      </c>
      <c r="U54" s="6">
        <v>0.3</v>
      </c>
      <c r="V54" s="54">
        <f t="shared" si="12"/>
        <v>0</v>
      </c>
      <c r="W54" s="4">
        <f t="shared" si="13"/>
        <v>0</v>
      </c>
      <c r="Y54" s="53" t="e">
        <f t="shared" si="15"/>
        <v>#DIV/0!</v>
      </c>
    </row>
    <row r="55" spans="2:25" hidden="1" x14ac:dyDescent="0.2">
      <c r="B55" s="18" t="s">
        <v>82</v>
      </c>
      <c r="C55" s="4">
        <f>'Расчет  ШТ 08.03.01'!C55+'Расчет ШТ ДОУ'!C55+'Расчет ШТ МОП '!C55+'Расчет ШТ внебюджет'!C55</f>
        <v>0</v>
      </c>
      <c r="D55" s="64">
        <v>5794</v>
      </c>
      <c r="E55" s="4">
        <f t="shared" si="14"/>
        <v>0</v>
      </c>
      <c r="F55" s="6">
        <f>'Расчет  ШТ 08.03.01'!F55+'Расчет ШТ ДОУ'!F55+'Расчет ШТ МОП '!F55+'Расчет ШТ внебюджет'!F55</f>
        <v>0</v>
      </c>
      <c r="G55" s="4">
        <f>'Расчет  ШТ 08.03.01'!G55+'Расчет ШТ ДОУ'!G55+'Расчет ШТ МОП '!G55+'Расчет ШТ внебюджет'!G55</f>
        <v>0</v>
      </c>
      <c r="H55" s="6">
        <f>'Расчет  ШТ 08.03.01'!H55+'Расчет ШТ ДОУ'!H55+'Расчет ШТ МОП '!H55+'Расчет ШТ внебюджет'!H55</f>
        <v>0</v>
      </c>
      <c r="I55" s="4">
        <f>'Расчет  ШТ 08.03.01'!I55+'Расчет ШТ ДОУ'!I55+'Расчет ШТ МОП '!I55+'Расчет ШТ внебюджет'!I55</f>
        <v>0</v>
      </c>
      <c r="J55" s="6">
        <f>'Расчет  ШТ 08.03.01'!J55+'Расчет ШТ ДОУ'!J55+'Расчет ШТ МОП '!J55+'Расчет ШТ внебюджет'!J55</f>
        <v>0</v>
      </c>
      <c r="K55" s="4">
        <f>'Расчет  ШТ 08.03.01'!K55+'Расчет ШТ ДОУ'!K55+'Расчет ШТ МОП '!K55+'Расчет ШТ внебюджет'!K55</f>
        <v>0</v>
      </c>
      <c r="L55" s="4">
        <f>'Расчет  ШТ 08.03.01'!L55+'Расчет ШТ ДОУ'!L55+'Расчет ШТ МОП '!L55+'Расчет ШТ внебюджет'!L55</f>
        <v>0</v>
      </c>
      <c r="M55" s="4">
        <f>'Расчет  ШТ 08.03.01'!M55+'Расчет ШТ ДОУ'!M55+'Расчет ШТ МОП '!M55+'Расчет ШТ внебюджет'!M55</f>
        <v>0</v>
      </c>
      <c r="N55" s="6">
        <f>'Расчет  ШТ 08.03.01'!N55+'Расчет ШТ ДОУ'!N55+'Расчет ШТ МОП '!N55+'Расчет ШТ внебюджет'!N55</f>
        <v>0</v>
      </c>
      <c r="O55" s="4">
        <f>'Расчет  ШТ 08.03.01'!O55+'Расчет ШТ ДОУ'!O55+'Расчет ШТ МОП '!O55+'Расчет ШТ внебюджет'!O55</f>
        <v>0</v>
      </c>
      <c r="P55" s="6">
        <f>'Расчет  ШТ 08.03.01'!P55+'Расчет ШТ ДОУ'!P55+'Расчет ШТ МОП '!P55+'Расчет ШТ внебюджет'!P55</f>
        <v>0</v>
      </c>
      <c r="Q55" s="4">
        <f>'Расчет  ШТ 08.03.01'!Q55+'Расчет ШТ ДОУ'!Q55+'Расчет ШТ МОП '!Q55+'Расчет ШТ внебюджет'!Q55</f>
        <v>0</v>
      </c>
      <c r="R55" s="4">
        <f t="shared" si="10"/>
        <v>0</v>
      </c>
      <c r="S55" s="4">
        <v>1.2</v>
      </c>
      <c r="T55" s="4">
        <f t="shared" si="11"/>
        <v>0</v>
      </c>
      <c r="U55" s="6">
        <v>0.3</v>
      </c>
      <c r="V55" s="54">
        <f t="shared" si="12"/>
        <v>0</v>
      </c>
      <c r="W55" s="4">
        <f t="shared" si="13"/>
        <v>0</v>
      </c>
      <c r="Y55" s="53" t="e">
        <f t="shared" si="15"/>
        <v>#DIV/0!</v>
      </c>
    </row>
    <row r="56" spans="2:25" hidden="1" x14ac:dyDescent="0.2">
      <c r="B56" s="18" t="s">
        <v>83</v>
      </c>
      <c r="C56" s="4">
        <f>'Расчет  ШТ 08.03.01'!C56+'Расчет ШТ ДОУ'!C56+'Расчет ШТ МОП '!C56+'Расчет ШТ внебюджет'!C56</f>
        <v>0</v>
      </c>
      <c r="D56" s="64">
        <v>5794</v>
      </c>
      <c r="E56" s="4">
        <f t="shared" si="14"/>
        <v>0</v>
      </c>
      <c r="F56" s="6">
        <f>'Расчет  ШТ 08.03.01'!F56+'Расчет ШТ ДОУ'!F56+'Расчет ШТ МОП '!F56+'Расчет ШТ внебюджет'!F56</f>
        <v>0</v>
      </c>
      <c r="G56" s="4">
        <f>'Расчет  ШТ 08.03.01'!G56+'Расчет ШТ ДОУ'!G56+'Расчет ШТ МОП '!G56+'Расчет ШТ внебюджет'!G56</f>
        <v>0</v>
      </c>
      <c r="H56" s="6">
        <f>'Расчет  ШТ 08.03.01'!H56+'Расчет ШТ ДОУ'!H56+'Расчет ШТ МОП '!H56+'Расчет ШТ внебюджет'!H56</f>
        <v>0</v>
      </c>
      <c r="I56" s="4">
        <f>'Расчет  ШТ 08.03.01'!I56+'Расчет ШТ ДОУ'!I56+'Расчет ШТ МОП '!I56+'Расчет ШТ внебюджет'!I56</f>
        <v>0</v>
      </c>
      <c r="J56" s="6">
        <f>'Расчет  ШТ 08.03.01'!J56+'Расчет ШТ ДОУ'!J56+'Расчет ШТ МОП '!J56+'Расчет ШТ внебюджет'!J56</f>
        <v>0</v>
      </c>
      <c r="K56" s="4">
        <f>'Расчет  ШТ 08.03.01'!K56+'Расчет ШТ ДОУ'!K56+'Расчет ШТ МОП '!K56+'Расчет ШТ внебюджет'!K56</f>
        <v>0</v>
      </c>
      <c r="L56" s="4">
        <f>'Расчет  ШТ 08.03.01'!L56+'Расчет ШТ ДОУ'!L56+'Расчет ШТ МОП '!L56+'Расчет ШТ внебюджет'!L56</f>
        <v>0</v>
      </c>
      <c r="M56" s="4">
        <f>'Расчет  ШТ 08.03.01'!M56+'Расчет ШТ ДОУ'!M56+'Расчет ШТ МОП '!M56+'Расчет ШТ внебюджет'!M56</f>
        <v>0</v>
      </c>
      <c r="N56" s="6">
        <f>'Расчет  ШТ 08.03.01'!N56+'Расчет ШТ ДОУ'!N56+'Расчет ШТ МОП '!N56+'Расчет ШТ внебюджет'!N56</f>
        <v>0</v>
      </c>
      <c r="O56" s="4">
        <f>'Расчет  ШТ 08.03.01'!O56+'Расчет ШТ ДОУ'!O56+'Расчет ШТ МОП '!O56+'Расчет ШТ внебюджет'!O56</f>
        <v>0</v>
      </c>
      <c r="P56" s="6">
        <f>'Расчет  ШТ 08.03.01'!P56+'Расчет ШТ ДОУ'!P56+'Расчет ШТ МОП '!P56+'Расчет ШТ внебюджет'!P56</f>
        <v>0</v>
      </c>
      <c r="Q56" s="4">
        <f>'Расчет  ШТ 08.03.01'!Q56+'Расчет ШТ ДОУ'!Q56+'Расчет ШТ МОП '!Q56+'Расчет ШТ внебюджет'!Q56</f>
        <v>0</v>
      </c>
      <c r="R56" s="4">
        <f t="shared" si="10"/>
        <v>0</v>
      </c>
      <c r="S56" s="4">
        <v>1.2</v>
      </c>
      <c r="T56" s="4">
        <f t="shared" si="11"/>
        <v>0</v>
      </c>
      <c r="U56" s="6">
        <v>0.3</v>
      </c>
      <c r="V56" s="54">
        <f t="shared" si="12"/>
        <v>0</v>
      </c>
      <c r="W56" s="4">
        <f t="shared" si="13"/>
        <v>0</v>
      </c>
      <c r="Y56" s="53" t="e">
        <f t="shared" si="15"/>
        <v>#DIV/0!</v>
      </c>
    </row>
    <row r="57" spans="2:25" hidden="1" x14ac:dyDescent="0.2">
      <c r="B57" s="10" t="s">
        <v>39</v>
      </c>
      <c r="C57" s="4">
        <f>'Расчет  ШТ 08.03.01'!C57+'Расчет ШТ ДОУ'!C57+'Расчет ШТ МОП '!C57+'Расчет ШТ внебюджет'!C57</f>
        <v>0</v>
      </c>
      <c r="D57" s="64">
        <v>5908</v>
      </c>
      <c r="E57" s="4">
        <f t="shared" si="14"/>
        <v>0</v>
      </c>
      <c r="F57" s="6">
        <f>'Расчет  ШТ 08.03.01'!F57+'Расчет ШТ ДОУ'!F57+'Расчет ШТ МОП '!F57+'Расчет ШТ внебюджет'!F57</f>
        <v>0</v>
      </c>
      <c r="G57" s="4">
        <f>'Расчет  ШТ 08.03.01'!G57+'Расчет ШТ ДОУ'!G57+'Расчет ШТ МОП '!G57+'Расчет ШТ внебюджет'!G57</f>
        <v>0</v>
      </c>
      <c r="H57" s="6">
        <f>'Расчет  ШТ 08.03.01'!H57+'Расчет ШТ ДОУ'!H57+'Расчет ШТ МОП '!H57+'Расчет ШТ внебюджет'!H57</f>
        <v>0</v>
      </c>
      <c r="I57" s="4">
        <f>'Расчет  ШТ 08.03.01'!I57+'Расчет ШТ ДОУ'!I57+'Расчет ШТ МОП '!I57+'Расчет ШТ внебюджет'!I57</f>
        <v>0</v>
      </c>
      <c r="J57" s="6">
        <f>'Расчет  ШТ 08.03.01'!J57+'Расчет ШТ ДОУ'!J57+'Расчет ШТ МОП '!J57+'Расчет ШТ внебюджет'!J57</f>
        <v>0</v>
      </c>
      <c r="K57" s="4">
        <f>'Расчет  ШТ 08.03.01'!K57+'Расчет ШТ ДОУ'!K57+'Расчет ШТ МОП '!K57+'Расчет ШТ внебюджет'!K57</f>
        <v>0</v>
      </c>
      <c r="L57" s="4">
        <f>'Расчет  ШТ 08.03.01'!L57+'Расчет ШТ ДОУ'!L57+'Расчет ШТ МОП '!L57+'Расчет ШТ внебюджет'!L57</f>
        <v>0</v>
      </c>
      <c r="M57" s="4">
        <f>'Расчет  ШТ 08.03.01'!M57+'Расчет ШТ ДОУ'!M57+'Расчет ШТ МОП '!M57+'Расчет ШТ внебюджет'!M57</f>
        <v>0</v>
      </c>
      <c r="N57" s="6">
        <f>'Расчет  ШТ 08.03.01'!N57+'Расчет ШТ ДОУ'!N57+'Расчет ШТ МОП '!N57+'Расчет ШТ внебюджет'!N57</f>
        <v>0</v>
      </c>
      <c r="O57" s="4">
        <f>'Расчет  ШТ 08.03.01'!O57+'Расчет ШТ ДОУ'!O57+'Расчет ШТ МОП '!O57+'Расчет ШТ внебюджет'!O57</f>
        <v>0</v>
      </c>
      <c r="P57" s="6">
        <f>'Расчет  ШТ 08.03.01'!P57+'Расчет ШТ ДОУ'!P57+'Расчет ШТ МОП '!P57+'Расчет ШТ внебюджет'!P57</f>
        <v>0</v>
      </c>
      <c r="Q57" s="4">
        <f>'Расчет  ШТ 08.03.01'!Q57+'Расчет ШТ ДОУ'!Q57+'Расчет ШТ МОП '!Q57+'Расчет ШТ внебюджет'!Q57</f>
        <v>0</v>
      </c>
      <c r="R57" s="4">
        <f t="shared" si="10"/>
        <v>0</v>
      </c>
      <c r="S57" s="4">
        <v>1.2</v>
      </c>
      <c r="T57" s="4">
        <f t="shared" si="11"/>
        <v>0</v>
      </c>
      <c r="U57" s="6">
        <v>0.3</v>
      </c>
      <c r="V57" s="54">
        <f t="shared" si="12"/>
        <v>0</v>
      </c>
      <c r="W57" s="4">
        <f t="shared" si="13"/>
        <v>0</v>
      </c>
      <c r="Y57" s="53" t="e">
        <f t="shared" si="15"/>
        <v>#DIV/0!</v>
      </c>
    </row>
    <row r="58" spans="2:25" hidden="1" x14ac:dyDescent="0.2">
      <c r="B58" s="10" t="s">
        <v>84</v>
      </c>
      <c r="C58" s="4">
        <f>'Расчет  ШТ 08.03.01'!C58+'Расчет ШТ ДОУ'!C58+'Расчет ШТ МОП '!C58+'Расчет ШТ внебюджет'!C58</f>
        <v>0</v>
      </c>
      <c r="D58" s="64">
        <v>6081</v>
      </c>
      <c r="E58" s="4">
        <f t="shared" si="14"/>
        <v>0</v>
      </c>
      <c r="F58" s="6">
        <f>'Расчет  ШТ 08.03.01'!F58+'Расчет ШТ ДОУ'!F58+'Расчет ШТ МОП '!F58+'Расчет ШТ внебюджет'!F58</f>
        <v>0</v>
      </c>
      <c r="G58" s="4">
        <f>'Расчет  ШТ 08.03.01'!G58+'Расчет ШТ ДОУ'!G58+'Расчет ШТ МОП '!G58+'Расчет ШТ внебюджет'!G58</f>
        <v>0</v>
      </c>
      <c r="H58" s="6">
        <f>'Расчет  ШТ 08.03.01'!H58+'Расчет ШТ ДОУ'!H58+'Расчет ШТ МОП '!H58+'Расчет ШТ внебюджет'!H58</f>
        <v>0</v>
      </c>
      <c r="I58" s="4">
        <f>'Расчет  ШТ 08.03.01'!I58+'Расчет ШТ ДОУ'!I58+'Расчет ШТ МОП '!I58+'Расчет ШТ внебюджет'!I58</f>
        <v>0</v>
      </c>
      <c r="J58" s="6">
        <f>'Расчет  ШТ 08.03.01'!J58+'Расчет ШТ ДОУ'!J58+'Расчет ШТ МОП '!J58+'Расчет ШТ внебюджет'!J58</f>
        <v>0</v>
      </c>
      <c r="K58" s="4">
        <f>'Расчет  ШТ 08.03.01'!K58+'Расчет ШТ ДОУ'!K58+'Расчет ШТ МОП '!K58+'Расчет ШТ внебюджет'!K58</f>
        <v>0</v>
      </c>
      <c r="L58" s="4">
        <f>'Расчет  ШТ 08.03.01'!L58+'Расчет ШТ ДОУ'!L58+'Расчет ШТ МОП '!L58+'Расчет ШТ внебюджет'!L58</f>
        <v>0</v>
      </c>
      <c r="M58" s="4">
        <f>'Расчет  ШТ 08.03.01'!M58+'Расчет ШТ ДОУ'!M58+'Расчет ШТ МОП '!M58+'Расчет ШТ внебюджет'!M58</f>
        <v>0</v>
      </c>
      <c r="N58" s="6">
        <f>'Расчет  ШТ 08.03.01'!N58+'Расчет ШТ ДОУ'!N58+'Расчет ШТ МОП '!N58+'Расчет ШТ внебюджет'!N58</f>
        <v>0</v>
      </c>
      <c r="O58" s="4">
        <f>'Расчет  ШТ 08.03.01'!O58+'Расчет ШТ ДОУ'!O58+'Расчет ШТ МОП '!O58+'Расчет ШТ внебюджет'!O58</f>
        <v>0</v>
      </c>
      <c r="P58" s="6">
        <f>'Расчет  ШТ 08.03.01'!P58+'Расчет ШТ ДОУ'!P58+'Расчет ШТ МОП '!P58+'Расчет ШТ внебюджет'!P58</f>
        <v>0</v>
      </c>
      <c r="Q58" s="4">
        <f>'Расчет  ШТ 08.03.01'!Q58+'Расчет ШТ ДОУ'!Q58+'Расчет ШТ МОП '!Q58+'Расчет ШТ внебюджет'!Q58</f>
        <v>0</v>
      </c>
      <c r="R58" s="4">
        <f t="shared" si="10"/>
        <v>0</v>
      </c>
      <c r="S58" s="4">
        <v>1.2</v>
      </c>
      <c r="T58" s="4">
        <f t="shared" si="11"/>
        <v>0</v>
      </c>
      <c r="U58" s="6">
        <v>0.3</v>
      </c>
      <c r="V58" s="54">
        <f t="shared" si="12"/>
        <v>0</v>
      </c>
      <c r="W58" s="4">
        <f t="shared" si="13"/>
        <v>0</v>
      </c>
      <c r="Y58" s="53" t="e">
        <f t="shared" si="15"/>
        <v>#DIV/0!</v>
      </c>
    </row>
    <row r="59" spans="2:25" hidden="1" x14ac:dyDescent="0.2">
      <c r="B59" s="10" t="s">
        <v>85</v>
      </c>
      <c r="C59" s="4">
        <f>'Расчет  ШТ 08.03.01'!C59+'Расчет ШТ ДОУ'!C59+'Расчет ШТ МОП '!C59+'Расчет ШТ внебюджет'!C59</f>
        <v>0</v>
      </c>
      <c r="D59" s="64">
        <v>6081</v>
      </c>
      <c r="E59" s="4">
        <f t="shared" si="14"/>
        <v>0</v>
      </c>
      <c r="F59" s="6">
        <f>'Расчет  ШТ 08.03.01'!F59+'Расчет ШТ ДОУ'!F59+'Расчет ШТ МОП '!F59+'Расчет ШТ внебюджет'!F59</f>
        <v>0</v>
      </c>
      <c r="G59" s="4">
        <f>'Расчет  ШТ 08.03.01'!G59+'Расчет ШТ ДОУ'!G59+'Расчет ШТ МОП '!G59+'Расчет ШТ внебюджет'!G59</f>
        <v>0</v>
      </c>
      <c r="H59" s="6">
        <f>'Расчет  ШТ 08.03.01'!H59+'Расчет ШТ ДОУ'!H59+'Расчет ШТ МОП '!H59+'Расчет ШТ внебюджет'!H59</f>
        <v>0</v>
      </c>
      <c r="I59" s="4">
        <f>'Расчет  ШТ 08.03.01'!I59+'Расчет ШТ ДОУ'!I59+'Расчет ШТ МОП '!I59+'Расчет ШТ внебюджет'!I59</f>
        <v>0</v>
      </c>
      <c r="J59" s="6">
        <f>'Расчет  ШТ 08.03.01'!J59+'Расчет ШТ ДОУ'!J59+'Расчет ШТ МОП '!J59+'Расчет ШТ внебюджет'!J59</f>
        <v>0</v>
      </c>
      <c r="K59" s="4">
        <f>'Расчет  ШТ 08.03.01'!K59+'Расчет ШТ ДОУ'!K59+'Расчет ШТ МОП '!K59+'Расчет ШТ внебюджет'!K59</f>
        <v>0</v>
      </c>
      <c r="L59" s="4">
        <f>'Расчет  ШТ 08.03.01'!L59+'Расчет ШТ ДОУ'!L59+'Расчет ШТ МОП '!L59+'Расчет ШТ внебюджет'!L59</f>
        <v>0</v>
      </c>
      <c r="M59" s="4">
        <f>'Расчет  ШТ 08.03.01'!M59+'Расчет ШТ ДОУ'!M59+'Расчет ШТ МОП '!M59+'Расчет ШТ внебюджет'!M59</f>
        <v>0</v>
      </c>
      <c r="N59" s="6">
        <f>'Расчет  ШТ 08.03.01'!N59+'Расчет ШТ ДОУ'!N59+'Расчет ШТ МОП '!N59+'Расчет ШТ внебюджет'!N59</f>
        <v>0</v>
      </c>
      <c r="O59" s="4">
        <f>'Расчет  ШТ 08.03.01'!O59+'Расчет ШТ ДОУ'!O59+'Расчет ШТ МОП '!O59+'Расчет ШТ внебюджет'!O59</f>
        <v>0</v>
      </c>
      <c r="P59" s="6">
        <f>'Расчет  ШТ 08.03.01'!P59+'Расчет ШТ ДОУ'!P59+'Расчет ШТ МОП '!P59+'Расчет ШТ внебюджет'!P59</f>
        <v>0</v>
      </c>
      <c r="Q59" s="4">
        <f>'Расчет  ШТ 08.03.01'!Q59+'Расчет ШТ ДОУ'!Q59+'Расчет ШТ МОП '!Q59+'Расчет ШТ внебюджет'!Q59</f>
        <v>0</v>
      </c>
      <c r="R59" s="4">
        <f t="shared" si="10"/>
        <v>0</v>
      </c>
      <c r="S59" s="4">
        <v>1.2</v>
      </c>
      <c r="T59" s="4">
        <f t="shared" si="11"/>
        <v>0</v>
      </c>
      <c r="U59" s="6">
        <v>0.3</v>
      </c>
      <c r="V59" s="54">
        <f t="shared" si="12"/>
        <v>0</v>
      </c>
      <c r="W59" s="4">
        <f t="shared" si="13"/>
        <v>0</v>
      </c>
      <c r="Y59" s="53" t="e">
        <f t="shared" si="15"/>
        <v>#DIV/0!</v>
      </c>
    </row>
    <row r="60" spans="2:25" hidden="1" x14ac:dyDescent="0.2">
      <c r="B60" s="10" t="s">
        <v>53</v>
      </c>
      <c r="C60" s="4">
        <f>'Расчет  ШТ 08.03.01'!C60+'Расчет ШТ ДОУ'!C60+'Расчет ШТ МОП '!C60+'Расчет ШТ внебюджет'!C60</f>
        <v>0</v>
      </c>
      <c r="D60" s="64">
        <v>6081</v>
      </c>
      <c r="E60" s="4">
        <f t="shared" si="14"/>
        <v>0</v>
      </c>
      <c r="F60" s="6">
        <f>'Расчет  ШТ 08.03.01'!F60+'Расчет ШТ ДОУ'!F60+'Расчет ШТ МОП '!F60+'Расчет ШТ внебюджет'!F60</f>
        <v>0</v>
      </c>
      <c r="G60" s="4">
        <f>'Расчет  ШТ 08.03.01'!G60+'Расчет ШТ ДОУ'!G60+'Расчет ШТ МОП '!G60+'Расчет ШТ внебюджет'!G60</f>
        <v>0</v>
      </c>
      <c r="H60" s="6">
        <f>'Расчет  ШТ 08.03.01'!H60+'Расчет ШТ ДОУ'!H60+'Расчет ШТ МОП '!H60+'Расчет ШТ внебюджет'!H60</f>
        <v>0</v>
      </c>
      <c r="I60" s="4">
        <f>'Расчет  ШТ 08.03.01'!I60+'Расчет ШТ ДОУ'!I60+'Расчет ШТ МОП '!I60+'Расчет ШТ внебюджет'!I60</f>
        <v>0</v>
      </c>
      <c r="J60" s="6">
        <f>'Расчет  ШТ 08.03.01'!J60+'Расчет ШТ ДОУ'!J60+'Расчет ШТ МОП '!J60+'Расчет ШТ внебюджет'!J60</f>
        <v>0</v>
      </c>
      <c r="K60" s="4">
        <f>'Расчет  ШТ 08.03.01'!K60+'Расчет ШТ ДОУ'!K60+'Расчет ШТ МОП '!K60+'Расчет ШТ внебюджет'!K60</f>
        <v>0</v>
      </c>
      <c r="L60" s="4">
        <f>'Расчет  ШТ 08.03.01'!L60+'Расчет ШТ ДОУ'!L60+'Расчет ШТ МОП '!L60+'Расчет ШТ внебюджет'!L60</f>
        <v>0</v>
      </c>
      <c r="M60" s="4">
        <f>'Расчет  ШТ 08.03.01'!M60+'Расчет ШТ ДОУ'!M60+'Расчет ШТ МОП '!M60+'Расчет ШТ внебюджет'!M60</f>
        <v>0</v>
      </c>
      <c r="N60" s="6">
        <f>'Расчет  ШТ 08.03.01'!N60+'Расчет ШТ ДОУ'!N60+'Расчет ШТ МОП '!N60+'Расчет ШТ внебюджет'!N60</f>
        <v>0</v>
      </c>
      <c r="O60" s="4">
        <f>'Расчет  ШТ 08.03.01'!O60+'Расчет ШТ ДОУ'!O60+'Расчет ШТ МОП '!O60+'Расчет ШТ внебюджет'!O60</f>
        <v>0</v>
      </c>
      <c r="P60" s="6">
        <f>'Расчет  ШТ 08.03.01'!P60+'Расчет ШТ ДОУ'!P60+'Расчет ШТ МОП '!P60+'Расчет ШТ внебюджет'!P60</f>
        <v>0</v>
      </c>
      <c r="Q60" s="4">
        <f>'Расчет  ШТ 08.03.01'!Q60+'Расчет ШТ ДОУ'!Q60+'Расчет ШТ МОП '!Q60+'Расчет ШТ внебюджет'!Q60</f>
        <v>0</v>
      </c>
      <c r="R60" s="4">
        <f t="shared" si="10"/>
        <v>0</v>
      </c>
      <c r="S60" s="4">
        <v>1.2</v>
      </c>
      <c r="T60" s="4">
        <f t="shared" si="11"/>
        <v>0</v>
      </c>
      <c r="U60" s="6">
        <v>0.3</v>
      </c>
      <c r="V60" s="54">
        <f t="shared" si="12"/>
        <v>0</v>
      </c>
      <c r="W60" s="4">
        <f t="shared" si="13"/>
        <v>0</v>
      </c>
      <c r="Y60" s="53" t="e">
        <f t="shared" si="15"/>
        <v>#DIV/0!</v>
      </c>
    </row>
    <row r="61" spans="2:25" hidden="1" x14ac:dyDescent="0.2">
      <c r="B61" s="10" t="s">
        <v>54</v>
      </c>
      <c r="C61" s="4">
        <f>'Расчет  ШТ 08.03.01'!C61+'Расчет ШТ ДОУ'!C61+'Расчет ШТ МОП '!C61+'Расчет ШТ внебюджет'!C61</f>
        <v>0</v>
      </c>
      <c r="D61" s="64">
        <v>6081</v>
      </c>
      <c r="E61" s="4">
        <f t="shared" si="14"/>
        <v>0</v>
      </c>
      <c r="F61" s="6">
        <f>'Расчет  ШТ 08.03.01'!F61+'Расчет ШТ ДОУ'!F61+'Расчет ШТ МОП '!F61+'Расчет ШТ внебюджет'!F61</f>
        <v>0</v>
      </c>
      <c r="G61" s="4">
        <f>'Расчет  ШТ 08.03.01'!G61+'Расчет ШТ ДОУ'!G61+'Расчет ШТ МОП '!G61+'Расчет ШТ внебюджет'!G61</f>
        <v>0</v>
      </c>
      <c r="H61" s="6">
        <f>'Расчет  ШТ 08.03.01'!H61+'Расчет ШТ ДОУ'!H61+'Расчет ШТ МОП '!H61+'Расчет ШТ внебюджет'!H61</f>
        <v>0</v>
      </c>
      <c r="I61" s="4">
        <f>'Расчет  ШТ 08.03.01'!I61+'Расчет ШТ ДОУ'!I61+'Расчет ШТ МОП '!I61+'Расчет ШТ внебюджет'!I61</f>
        <v>0</v>
      </c>
      <c r="J61" s="6">
        <f>'Расчет  ШТ 08.03.01'!J61+'Расчет ШТ ДОУ'!J61+'Расчет ШТ МОП '!J61+'Расчет ШТ внебюджет'!J61</f>
        <v>0</v>
      </c>
      <c r="K61" s="4">
        <f>'Расчет  ШТ 08.03.01'!K61+'Расчет ШТ ДОУ'!K61+'Расчет ШТ МОП '!K61+'Расчет ШТ внебюджет'!K61</f>
        <v>0</v>
      </c>
      <c r="L61" s="4">
        <f>'Расчет  ШТ 08.03.01'!L61+'Расчет ШТ ДОУ'!L61+'Расчет ШТ МОП '!L61+'Расчет ШТ внебюджет'!L61</f>
        <v>0</v>
      </c>
      <c r="M61" s="4">
        <f>'Расчет  ШТ 08.03.01'!M61+'Расчет ШТ ДОУ'!M61+'Расчет ШТ МОП '!M61+'Расчет ШТ внебюджет'!M61</f>
        <v>0</v>
      </c>
      <c r="N61" s="6">
        <f>'Расчет  ШТ 08.03.01'!N61+'Расчет ШТ ДОУ'!N61+'Расчет ШТ МОП '!N61+'Расчет ШТ внебюджет'!N61</f>
        <v>0</v>
      </c>
      <c r="O61" s="4">
        <f>'Расчет  ШТ 08.03.01'!O61+'Расчет ШТ ДОУ'!O61+'Расчет ШТ МОП '!O61+'Расчет ШТ внебюджет'!O61</f>
        <v>0</v>
      </c>
      <c r="P61" s="6">
        <f>'Расчет  ШТ 08.03.01'!P61+'Расчет ШТ ДОУ'!P61+'Расчет ШТ МОП '!P61+'Расчет ШТ внебюджет'!P61</f>
        <v>0</v>
      </c>
      <c r="Q61" s="4">
        <f>'Расчет  ШТ 08.03.01'!Q61+'Расчет ШТ ДОУ'!Q61+'Расчет ШТ МОП '!Q61+'Расчет ШТ внебюджет'!Q61</f>
        <v>0</v>
      </c>
      <c r="R61" s="4">
        <f t="shared" si="10"/>
        <v>0</v>
      </c>
      <c r="S61" s="4">
        <v>1.2</v>
      </c>
      <c r="T61" s="4">
        <f t="shared" si="11"/>
        <v>0</v>
      </c>
      <c r="U61" s="6">
        <v>0.3</v>
      </c>
      <c r="V61" s="54">
        <f t="shared" si="12"/>
        <v>0</v>
      </c>
      <c r="W61" s="4">
        <f t="shared" si="13"/>
        <v>0</v>
      </c>
      <c r="Y61" s="53" t="e">
        <f t="shared" si="15"/>
        <v>#DIV/0!</v>
      </c>
    </row>
    <row r="62" spans="2:25" x14ac:dyDescent="0.2">
      <c r="B62" s="12" t="str">
        <f>'Расчет  ШТ 08.03.01'!B62</f>
        <v>Советник директора по воспитанию и взаимодействию с детскими общественными объединениями</v>
      </c>
      <c r="C62" s="4">
        <f>'Расчет  ШТ 08.03.01'!C62+'Расчет ШТ ДОУ'!C62+'Расчет ШТ МОП '!C62+'Расчет ШТ внебюджет'!C62</f>
        <v>0.5</v>
      </c>
      <c r="D62" s="64">
        <f>'Расчет  ШТ 08.03.01'!D62</f>
        <v>11162</v>
      </c>
      <c r="E62" s="4">
        <f t="shared" si="14"/>
        <v>5581</v>
      </c>
      <c r="F62" s="6">
        <f>'Расчет  ШТ 08.03.01'!F62+'Расчет ШТ ДОУ'!F62+'Расчет ШТ МОП '!F62+'Расчет ШТ внебюджет'!F62</f>
        <v>0</v>
      </c>
      <c r="G62" s="4">
        <f>'Расчет  ШТ 08.03.01'!G62+'Расчет ШТ ДОУ'!G62+'Расчет ШТ МОП '!G62+'Расчет ШТ внебюджет'!G62</f>
        <v>0</v>
      </c>
      <c r="H62" s="6">
        <f>'Расчет  ШТ 08.03.01'!H62+'Расчет ШТ ДОУ'!H62+'Расчет ШТ МОП '!H62+'Расчет ШТ внебюджет'!H62</f>
        <v>0</v>
      </c>
      <c r="I62" s="4">
        <f>'Расчет  ШТ 08.03.01'!I62+'Расчет ШТ ДОУ'!I62+'Расчет ШТ МОП '!I62+'Расчет ШТ внебюджет'!I62</f>
        <v>0</v>
      </c>
      <c r="J62" s="6">
        <f>'Расчет  ШТ 08.03.01'!J62+'Расчет ШТ ДОУ'!J62+'Расчет ШТ МОП '!J62+'Расчет ШТ внебюджет'!J62</f>
        <v>0</v>
      </c>
      <c r="K62" s="4">
        <f>'Расчет  ШТ 08.03.01'!K62+'Расчет ШТ ДОУ'!K62+'Расчет ШТ МОП '!K62+'Расчет ШТ внебюджет'!K62</f>
        <v>0</v>
      </c>
      <c r="L62" s="4">
        <f>'Расчет  ШТ 08.03.01'!L62+'Расчет ШТ ДОУ'!L62+'Расчет ШТ МОП '!L62+'Расчет ШТ внебюджет'!L62</f>
        <v>0</v>
      </c>
      <c r="M62" s="4">
        <f>'Расчет  ШТ 08.03.01'!M62+'Расчет ШТ ДОУ'!M62+'Расчет ШТ МОП '!M62+'Расчет ШТ внебюджет'!M62</f>
        <v>0</v>
      </c>
      <c r="N62" s="6">
        <f>'Расчет  ШТ 08.03.01'!N62+'Расчет ШТ ДОУ'!N62+'Расчет ШТ МОП '!N62+'Расчет ШТ внебюджет'!N62</f>
        <v>0</v>
      </c>
      <c r="O62" s="4">
        <f>'Расчет  ШТ 08.03.01'!O62+'Расчет ШТ ДОУ'!O62+'Расчет ШТ МОП '!O62+'Расчет ШТ внебюджет'!O62</f>
        <v>0</v>
      </c>
      <c r="P62" s="6">
        <f>'Расчет  ШТ 08.03.01'!P62+'Расчет ШТ ДОУ'!P62+'Расчет ШТ МОП '!P62+'Расчет ШТ внебюджет'!P62</f>
        <v>0</v>
      </c>
      <c r="Q62" s="4">
        <f>'Расчет  ШТ 08.03.01'!Q62+'Расчет ШТ ДОУ'!Q62+'Расчет ШТ МОП '!Q62+'Расчет ШТ внебюджет'!Q62</f>
        <v>0</v>
      </c>
      <c r="R62" s="4">
        <f t="shared" si="10"/>
        <v>5581</v>
      </c>
      <c r="S62" s="4">
        <v>1.2</v>
      </c>
      <c r="T62" s="4">
        <f t="shared" si="11"/>
        <v>1116.1999999999998</v>
      </c>
      <c r="U62" s="6">
        <v>0.3</v>
      </c>
      <c r="V62" s="54">
        <f t="shared" si="12"/>
        <v>1674.3</v>
      </c>
      <c r="W62" s="4">
        <f t="shared" si="13"/>
        <v>8371.5</v>
      </c>
      <c r="Y62" s="53">
        <f t="shared" si="15"/>
        <v>16743</v>
      </c>
    </row>
    <row r="63" spans="2:25" hidden="1" x14ac:dyDescent="0.2">
      <c r="B63" s="12"/>
      <c r="C63" s="4">
        <f>'Расчет  ШТ 08.03.01'!C63+'Расчет ШТ ДОУ'!C63+'Расчет ШТ МОП '!C63+'Расчет ШТ внебюджет'!C63</f>
        <v>0</v>
      </c>
      <c r="D63" s="64"/>
      <c r="E63" s="4">
        <f t="shared" si="14"/>
        <v>0</v>
      </c>
      <c r="F63" s="6">
        <f>'Расчет  ШТ 08.03.01'!F63+'Расчет ШТ ДОУ'!F63+'Расчет ШТ МОП '!F63+'Расчет ШТ внебюджет'!F63</f>
        <v>0</v>
      </c>
      <c r="G63" s="4">
        <f>'Расчет  ШТ 08.03.01'!G63+'Расчет ШТ ДОУ'!G63+'Расчет ШТ МОП '!G63+'Расчет ШТ внебюджет'!G63</f>
        <v>0</v>
      </c>
      <c r="H63" s="6">
        <f>'Расчет  ШТ 08.03.01'!H63+'Расчет ШТ ДОУ'!H63+'Расчет ШТ МОП '!H63+'Расчет ШТ внебюджет'!H63</f>
        <v>0</v>
      </c>
      <c r="I63" s="4">
        <f>'Расчет  ШТ 08.03.01'!I63+'Расчет ШТ ДОУ'!I63+'Расчет ШТ МОП '!I63+'Расчет ШТ внебюджет'!I63</f>
        <v>0</v>
      </c>
      <c r="J63" s="6">
        <f>'Расчет  ШТ 08.03.01'!J63+'Расчет ШТ ДОУ'!J63+'Расчет ШТ МОП '!J63+'Расчет ШТ внебюджет'!J63</f>
        <v>0</v>
      </c>
      <c r="K63" s="4">
        <f>'Расчет  ШТ 08.03.01'!K63+'Расчет ШТ ДОУ'!K63+'Расчет ШТ МОП '!K63+'Расчет ШТ внебюджет'!K63</f>
        <v>0</v>
      </c>
      <c r="L63" s="4">
        <f>'Расчет  ШТ 08.03.01'!L63+'Расчет ШТ ДОУ'!L63+'Расчет ШТ МОП '!L63+'Расчет ШТ внебюджет'!L63</f>
        <v>0</v>
      </c>
      <c r="M63" s="4">
        <f>'Расчет  ШТ 08.03.01'!M63+'Расчет ШТ ДОУ'!M63+'Расчет ШТ МОП '!M63+'Расчет ШТ внебюджет'!M63</f>
        <v>0</v>
      </c>
      <c r="N63" s="6">
        <f>'Расчет  ШТ 08.03.01'!N63+'Расчет ШТ ДОУ'!N63+'Расчет ШТ МОП '!N63+'Расчет ШТ внебюджет'!N63</f>
        <v>0</v>
      </c>
      <c r="O63" s="4">
        <f>'Расчет  ШТ 08.03.01'!O63+'Расчет ШТ ДОУ'!O63+'Расчет ШТ МОП '!O63+'Расчет ШТ внебюджет'!O63</f>
        <v>0</v>
      </c>
      <c r="P63" s="6">
        <f>'Расчет  ШТ 08.03.01'!P63+'Расчет ШТ ДОУ'!P63+'Расчет ШТ МОП '!P63+'Расчет ШТ внебюджет'!P63</f>
        <v>0</v>
      </c>
      <c r="Q63" s="4">
        <f>'Расчет  ШТ 08.03.01'!Q63+'Расчет ШТ ДОУ'!Q63+'Расчет ШТ МОП '!Q63+'Расчет ШТ внебюджет'!Q63</f>
        <v>0</v>
      </c>
      <c r="R63" s="4">
        <f t="shared" si="10"/>
        <v>0</v>
      </c>
      <c r="S63" s="4">
        <v>1.2</v>
      </c>
      <c r="T63" s="4">
        <f t="shared" si="11"/>
        <v>0</v>
      </c>
      <c r="U63" s="6">
        <v>0.3</v>
      </c>
      <c r="V63" s="54">
        <f t="shared" si="12"/>
        <v>0</v>
      </c>
      <c r="W63" s="4">
        <f t="shared" si="13"/>
        <v>0</v>
      </c>
      <c r="Y63" s="53" t="e">
        <f t="shared" si="15"/>
        <v>#DIV/0!</v>
      </c>
    </row>
    <row r="64" spans="2:25" hidden="1" x14ac:dyDescent="0.2">
      <c r="B64" s="12"/>
      <c r="C64" s="4">
        <f>'Расчет  ШТ 08.03.01'!C64+'Расчет ШТ ДОУ'!C64+'Расчет ШТ МОП '!C64+'Расчет ШТ внебюджет'!C64</f>
        <v>0</v>
      </c>
      <c r="D64" s="64"/>
      <c r="E64" s="4">
        <f t="shared" si="14"/>
        <v>0</v>
      </c>
      <c r="F64" s="6">
        <f>'Расчет  ШТ 08.03.01'!F64+'Расчет ШТ ДОУ'!F64+'Расчет ШТ МОП '!F64+'Расчет ШТ внебюджет'!F64</f>
        <v>0</v>
      </c>
      <c r="G64" s="4">
        <f>'Расчет  ШТ 08.03.01'!G64+'Расчет ШТ ДОУ'!G64+'Расчет ШТ МОП '!G64+'Расчет ШТ внебюджет'!G64</f>
        <v>0</v>
      </c>
      <c r="H64" s="6">
        <f>'Расчет  ШТ 08.03.01'!H64+'Расчет ШТ ДОУ'!H64+'Расчет ШТ МОП '!H64+'Расчет ШТ внебюджет'!H64</f>
        <v>0</v>
      </c>
      <c r="I64" s="4">
        <f>'Расчет  ШТ 08.03.01'!I64+'Расчет ШТ ДОУ'!I64+'Расчет ШТ МОП '!I64+'Расчет ШТ внебюджет'!I64</f>
        <v>0</v>
      </c>
      <c r="J64" s="6">
        <f>'Расчет  ШТ 08.03.01'!J64+'Расчет ШТ ДОУ'!J64+'Расчет ШТ МОП '!J64+'Расчет ШТ внебюджет'!J64</f>
        <v>0</v>
      </c>
      <c r="K64" s="4">
        <f>'Расчет  ШТ 08.03.01'!K64+'Расчет ШТ ДОУ'!K64+'Расчет ШТ МОП '!K64+'Расчет ШТ внебюджет'!K64</f>
        <v>0</v>
      </c>
      <c r="L64" s="4">
        <f>'Расчет  ШТ 08.03.01'!L64+'Расчет ШТ ДОУ'!L64+'Расчет ШТ МОП '!L64+'Расчет ШТ внебюджет'!L64</f>
        <v>0</v>
      </c>
      <c r="M64" s="4">
        <f>'Расчет  ШТ 08.03.01'!M64+'Расчет ШТ ДОУ'!M64+'Расчет ШТ МОП '!M64+'Расчет ШТ внебюджет'!M64</f>
        <v>0</v>
      </c>
      <c r="N64" s="6">
        <f>'Расчет  ШТ 08.03.01'!N64+'Расчет ШТ ДОУ'!N64+'Расчет ШТ МОП '!N64+'Расчет ШТ внебюджет'!N64</f>
        <v>0</v>
      </c>
      <c r="O64" s="4">
        <f>'Расчет  ШТ 08.03.01'!O64+'Расчет ШТ ДОУ'!O64+'Расчет ШТ МОП '!O64+'Расчет ШТ внебюджет'!O64</f>
        <v>0</v>
      </c>
      <c r="P64" s="6">
        <f>'Расчет  ШТ 08.03.01'!P64+'Расчет ШТ ДОУ'!P64+'Расчет ШТ МОП '!P64+'Расчет ШТ внебюджет'!P64</f>
        <v>0</v>
      </c>
      <c r="Q64" s="4">
        <f>'Расчет  ШТ 08.03.01'!Q64+'Расчет ШТ ДОУ'!Q64+'Расчет ШТ МОП '!Q64+'Расчет ШТ внебюджет'!Q64</f>
        <v>0</v>
      </c>
      <c r="R64" s="4">
        <f t="shared" si="10"/>
        <v>0</v>
      </c>
      <c r="S64" s="4">
        <v>1.2</v>
      </c>
      <c r="T64" s="4">
        <f t="shared" si="11"/>
        <v>0</v>
      </c>
      <c r="U64" s="6">
        <v>0.3</v>
      </c>
      <c r="V64" s="54">
        <f t="shared" si="12"/>
        <v>0</v>
      </c>
      <c r="W64" s="4">
        <f t="shared" si="13"/>
        <v>0</v>
      </c>
      <c r="Y64" s="53" t="e">
        <f t="shared" si="15"/>
        <v>#DIV/0!</v>
      </c>
    </row>
    <row r="65" spans="2:25" hidden="1" x14ac:dyDescent="0.2">
      <c r="B65" s="12"/>
      <c r="C65" s="4">
        <f>'Расчет  ШТ 08.03.01'!C65+'Расчет ШТ ДОУ'!C65+'Расчет ШТ МОП '!C65+'Расчет ШТ внебюджет'!C65</f>
        <v>0</v>
      </c>
      <c r="D65" s="64"/>
      <c r="E65" s="4">
        <f t="shared" si="14"/>
        <v>0</v>
      </c>
      <c r="F65" s="6">
        <f>'Расчет  ШТ 08.03.01'!F65+'Расчет ШТ ДОУ'!F65+'Расчет ШТ МОП '!F65+'Расчет ШТ внебюджет'!F65</f>
        <v>0</v>
      </c>
      <c r="G65" s="4">
        <f>'Расчет  ШТ 08.03.01'!G65+'Расчет ШТ ДОУ'!G65+'Расчет ШТ МОП '!G65+'Расчет ШТ внебюджет'!G65</f>
        <v>0</v>
      </c>
      <c r="H65" s="6">
        <f>'Расчет  ШТ 08.03.01'!H65+'Расчет ШТ ДОУ'!H65+'Расчет ШТ МОП '!H65+'Расчет ШТ внебюджет'!H65</f>
        <v>0</v>
      </c>
      <c r="I65" s="4">
        <f>'Расчет  ШТ 08.03.01'!I65+'Расчет ШТ ДОУ'!I65+'Расчет ШТ МОП '!I65+'Расчет ШТ внебюджет'!I65</f>
        <v>0</v>
      </c>
      <c r="J65" s="6">
        <f>'Расчет  ШТ 08.03.01'!J65+'Расчет ШТ ДОУ'!J65+'Расчет ШТ МОП '!J65+'Расчет ШТ внебюджет'!J65</f>
        <v>0</v>
      </c>
      <c r="K65" s="4">
        <f>'Расчет  ШТ 08.03.01'!K65+'Расчет ШТ ДОУ'!K65+'Расчет ШТ МОП '!K65+'Расчет ШТ внебюджет'!K65</f>
        <v>0</v>
      </c>
      <c r="L65" s="4">
        <f>'Расчет  ШТ 08.03.01'!L65+'Расчет ШТ ДОУ'!L65+'Расчет ШТ МОП '!L65+'Расчет ШТ внебюджет'!L65</f>
        <v>0</v>
      </c>
      <c r="M65" s="4">
        <f>'Расчет  ШТ 08.03.01'!M65+'Расчет ШТ ДОУ'!M65+'Расчет ШТ МОП '!M65+'Расчет ШТ внебюджет'!M65</f>
        <v>0</v>
      </c>
      <c r="N65" s="6">
        <f>'Расчет  ШТ 08.03.01'!N65+'Расчет ШТ ДОУ'!N65+'Расчет ШТ МОП '!N65+'Расчет ШТ внебюджет'!N65</f>
        <v>0</v>
      </c>
      <c r="O65" s="4">
        <f>'Расчет  ШТ 08.03.01'!O65+'Расчет ШТ ДОУ'!O65+'Расчет ШТ МОП '!O65+'Расчет ШТ внебюджет'!O65</f>
        <v>0</v>
      </c>
      <c r="P65" s="6">
        <f>'Расчет  ШТ 08.03.01'!P65+'Расчет ШТ ДОУ'!P65+'Расчет ШТ МОП '!P65+'Расчет ШТ внебюджет'!P65</f>
        <v>0</v>
      </c>
      <c r="Q65" s="4">
        <f>'Расчет  ШТ 08.03.01'!Q65+'Расчет ШТ ДОУ'!Q65+'Расчет ШТ МОП '!Q65+'Расчет ШТ внебюджет'!Q65</f>
        <v>0</v>
      </c>
      <c r="R65" s="4">
        <f t="shared" si="10"/>
        <v>0</v>
      </c>
      <c r="S65" s="4">
        <v>1.2</v>
      </c>
      <c r="T65" s="4">
        <f t="shared" si="11"/>
        <v>0</v>
      </c>
      <c r="U65" s="6">
        <v>0.3</v>
      </c>
      <c r="V65" s="54">
        <f t="shared" si="12"/>
        <v>0</v>
      </c>
      <c r="W65" s="4">
        <f t="shared" si="13"/>
        <v>0</v>
      </c>
      <c r="Y65" s="53" t="e">
        <f t="shared" si="15"/>
        <v>#DIV/0!</v>
      </c>
    </row>
    <row r="66" spans="2:25" x14ac:dyDescent="0.2">
      <c r="B66" s="15" t="s">
        <v>1</v>
      </c>
      <c r="C66" s="3">
        <f>C67+C68+C69+C70+C71+C72+C73+C74+C75+C76+C77+C78+C79+C80+C81+C82+C83+C84+C85+C86+C87</f>
        <v>0.95</v>
      </c>
      <c r="D66" s="3">
        <f t="shared" ref="D66:W66" si="16">D67+D68+D69+D70+D71+D72+D73+D74+D75+D76+D77+D78+D79+D80+D81+D82+D83+D84+D85+D86+D87</f>
        <v>106746</v>
      </c>
      <c r="E66" s="3">
        <f t="shared" si="16"/>
        <v>9005.2999999999993</v>
      </c>
      <c r="F66" s="3"/>
      <c r="G66" s="3">
        <f t="shared" si="16"/>
        <v>0</v>
      </c>
      <c r="H66" s="3"/>
      <c r="I66" s="3">
        <f t="shared" si="16"/>
        <v>0</v>
      </c>
      <c r="J66" s="3"/>
      <c r="K66" s="3">
        <f t="shared" si="16"/>
        <v>0</v>
      </c>
      <c r="L66" s="3">
        <f t="shared" si="16"/>
        <v>0</v>
      </c>
      <c r="M66" s="3">
        <f t="shared" si="16"/>
        <v>0</v>
      </c>
      <c r="N66" s="3"/>
      <c r="O66" s="3">
        <f t="shared" si="16"/>
        <v>0</v>
      </c>
      <c r="P66" s="3"/>
      <c r="Q66" s="3">
        <f t="shared" si="16"/>
        <v>0</v>
      </c>
      <c r="R66" s="3">
        <f t="shared" si="16"/>
        <v>9005.2999999999993</v>
      </c>
      <c r="S66" s="3"/>
      <c r="T66" s="3">
        <f t="shared" si="16"/>
        <v>1801.059999999999</v>
      </c>
      <c r="U66" s="3"/>
      <c r="V66" s="3">
        <f t="shared" si="16"/>
        <v>2701.5899999999997</v>
      </c>
      <c r="W66" s="3">
        <f t="shared" si="16"/>
        <v>13507.949999999999</v>
      </c>
      <c r="Y66" s="53">
        <f t="shared" si="15"/>
        <v>14218.894736842105</v>
      </c>
    </row>
    <row r="67" spans="2:25" x14ac:dyDescent="0.2">
      <c r="B67" s="13" t="s">
        <v>30</v>
      </c>
      <c r="C67" s="4">
        <f>'Расчет  ШТ 08.03.01'!C67+'Расчет ШТ ДОУ'!C67+'Расчет ШТ МОП '!C67+'Расчет ШТ внебюджет'!C67</f>
        <v>0.5</v>
      </c>
      <c r="D67" s="64">
        <v>9706</v>
      </c>
      <c r="E67" s="4">
        <f t="shared" ref="E67:E87" si="17">C67*D67</f>
        <v>4853</v>
      </c>
      <c r="F67" s="6">
        <f>'Расчет  ШТ 08.03.01'!F67+'Расчет ШТ ДОУ'!F67+'Расчет ШТ МОП '!F67+'Расчет ШТ внебюджет'!F67</f>
        <v>0</v>
      </c>
      <c r="G67" s="4">
        <f>'Расчет  ШТ 08.03.01'!G67+'Расчет ШТ ДОУ'!G67+'Расчет ШТ МОП '!G67+'Расчет ШТ внебюджет'!G67</f>
        <v>0</v>
      </c>
      <c r="H67" s="6">
        <f>'Расчет  ШТ 08.03.01'!H67+'Расчет ШТ ДОУ'!H67+'Расчет ШТ МОП '!H67+'Расчет ШТ внебюджет'!H67</f>
        <v>0</v>
      </c>
      <c r="I67" s="4">
        <f>'Расчет  ШТ 08.03.01'!I67+'Расчет ШТ ДОУ'!I67+'Расчет ШТ МОП '!I67+'Расчет ШТ внебюджет'!I67</f>
        <v>0</v>
      </c>
      <c r="J67" s="6">
        <f>'Расчет  ШТ 08.03.01'!J67+'Расчет ШТ ДОУ'!J67+'Расчет ШТ МОП '!J67+'Расчет ШТ внебюджет'!J67</f>
        <v>0</v>
      </c>
      <c r="K67" s="4">
        <f>'Расчет  ШТ 08.03.01'!K67+'Расчет ШТ ДОУ'!K67+'Расчет ШТ МОП '!K67+'Расчет ШТ внебюджет'!K67</f>
        <v>0</v>
      </c>
      <c r="L67" s="4">
        <f>'Расчет  ШТ 08.03.01'!L67+'Расчет ШТ ДОУ'!L67+'Расчет ШТ МОП '!L67+'Расчет ШТ внебюджет'!L67</f>
        <v>0</v>
      </c>
      <c r="M67" s="4">
        <f>'Расчет  ШТ 08.03.01'!M67+'Расчет ШТ ДОУ'!M67+'Расчет ШТ МОП '!M67+'Расчет ШТ внебюджет'!M67</f>
        <v>0</v>
      </c>
      <c r="N67" s="6">
        <f>'Расчет  ШТ 08.03.01'!N67+'Расчет ШТ ДОУ'!N67+'Расчет ШТ МОП '!N67+'Расчет ШТ внебюджет'!N67</f>
        <v>0</v>
      </c>
      <c r="O67" s="4">
        <f>'Расчет  ШТ 08.03.01'!O67+'Расчет ШТ ДОУ'!O67+'Расчет ШТ МОП '!O67+'Расчет ШТ внебюджет'!O67</f>
        <v>0</v>
      </c>
      <c r="P67" s="6">
        <f>'Расчет  ШТ 08.03.01'!P67+'Расчет ШТ ДОУ'!P67+'Расчет ШТ МОП '!P67+'Расчет ШТ внебюджет'!P67</f>
        <v>0</v>
      </c>
      <c r="Q67" s="4">
        <f>'Расчет  ШТ 08.03.01'!Q67+'Расчет ШТ ДОУ'!Q67+'Расчет ШТ МОП '!Q67+'Расчет ШТ внебюджет'!Q67</f>
        <v>0</v>
      </c>
      <c r="R67" s="4">
        <f>E67+G67+K67+L67+M67+O67+Q67</f>
        <v>4853</v>
      </c>
      <c r="S67" s="4">
        <v>1.2</v>
      </c>
      <c r="T67" s="4">
        <f>(S67*R67)-R67</f>
        <v>970.59999999999945</v>
      </c>
      <c r="U67" s="6">
        <v>0.3</v>
      </c>
      <c r="V67" s="4">
        <f>R67*U67</f>
        <v>1455.8999999999999</v>
      </c>
      <c r="W67" s="4">
        <f>R67+T67+V67</f>
        <v>7279.4999999999991</v>
      </c>
      <c r="Y67" s="53">
        <f t="shared" si="15"/>
        <v>14558.999999999998</v>
      </c>
    </row>
    <row r="68" spans="2:25" hidden="1" x14ac:dyDescent="0.2">
      <c r="B68" s="13" t="s">
        <v>32</v>
      </c>
      <c r="C68" s="4">
        <f>'Расчет  ШТ 08.03.01'!C68+'Расчет ШТ ДОУ'!C68+'Расчет ШТ МОП '!C68+'Расчет ШТ внебюджет'!C68</f>
        <v>0</v>
      </c>
      <c r="D68" s="64">
        <v>5737</v>
      </c>
      <c r="E68" s="4">
        <f t="shared" si="17"/>
        <v>0</v>
      </c>
      <c r="F68" s="6">
        <f>'Расчет  ШТ 08.03.01'!F68+'Расчет ШТ ДОУ'!F68+'Расчет ШТ МОП '!F68+'Расчет ШТ внебюджет'!F68</f>
        <v>0</v>
      </c>
      <c r="G68" s="4">
        <f>'Расчет  ШТ 08.03.01'!G68+'Расчет ШТ ДОУ'!G68+'Расчет ШТ МОП '!G68+'Расчет ШТ внебюджет'!G68</f>
        <v>0</v>
      </c>
      <c r="H68" s="6">
        <f>'Расчет  ШТ 08.03.01'!H68+'Расчет ШТ ДОУ'!H68+'Расчет ШТ МОП '!H68+'Расчет ШТ внебюджет'!H68</f>
        <v>0</v>
      </c>
      <c r="I68" s="4">
        <f>'Расчет  ШТ 08.03.01'!I68+'Расчет ШТ ДОУ'!I68+'Расчет ШТ МОП '!I68+'Расчет ШТ внебюджет'!I68</f>
        <v>0</v>
      </c>
      <c r="J68" s="6">
        <f>'Расчет  ШТ 08.03.01'!J68+'Расчет ШТ ДОУ'!J68+'Расчет ШТ МОП '!J68+'Расчет ШТ внебюджет'!J68</f>
        <v>0</v>
      </c>
      <c r="K68" s="4">
        <f>'Расчет  ШТ 08.03.01'!K68+'Расчет ШТ ДОУ'!K68+'Расчет ШТ МОП '!K68+'Расчет ШТ внебюджет'!K68</f>
        <v>0</v>
      </c>
      <c r="L68" s="4">
        <f>'Расчет  ШТ 08.03.01'!L68+'Расчет ШТ ДОУ'!L68+'Расчет ШТ МОП '!L68+'Расчет ШТ внебюджет'!L68</f>
        <v>0</v>
      </c>
      <c r="M68" s="4">
        <f>'Расчет  ШТ 08.03.01'!M68+'Расчет ШТ ДОУ'!M68+'Расчет ШТ МОП '!M68+'Расчет ШТ внебюджет'!M68</f>
        <v>0</v>
      </c>
      <c r="N68" s="6">
        <f>'Расчет  ШТ 08.03.01'!N68+'Расчет ШТ ДОУ'!N68+'Расчет ШТ МОП '!N68+'Расчет ШТ внебюджет'!N68</f>
        <v>0</v>
      </c>
      <c r="O68" s="4">
        <f>'Расчет  ШТ 08.03.01'!O68+'Расчет ШТ ДОУ'!O68+'Расчет ШТ МОП '!O68+'Расчет ШТ внебюджет'!O68</f>
        <v>0</v>
      </c>
      <c r="P68" s="6">
        <f>'Расчет  ШТ 08.03.01'!P68+'Расчет ШТ ДОУ'!P68+'Расчет ШТ МОП '!P68+'Расчет ШТ внебюджет'!P68</f>
        <v>0</v>
      </c>
      <c r="Q68" s="4">
        <f>'Расчет  ШТ 08.03.01'!Q68+'Расчет ШТ ДОУ'!Q68+'Расчет ШТ МОП '!Q68+'Расчет ШТ внебюджет'!Q68</f>
        <v>0</v>
      </c>
      <c r="R68" s="4">
        <f>E68+G68+K68+L68+M68+O68+Q68</f>
        <v>0</v>
      </c>
      <c r="S68" s="4">
        <v>1.2</v>
      </c>
      <c r="T68" s="4">
        <f t="shared" ref="T68:T87" si="18">(S68*R68)-R68</f>
        <v>0</v>
      </c>
      <c r="U68" s="6">
        <v>0.3</v>
      </c>
      <c r="V68" s="4">
        <f t="shared" ref="V68:V87" si="19">R68*U68</f>
        <v>0</v>
      </c>
      <c r="W68" s="4">
        <f t="shared" ref="W68:W87" si="20">R68+T68+V68</f>
        <v>0</v>
      </c>
      <c r="Y68" s="53" t="e">
        <f t="shared" si="15"/>
        <v>#DIV/0!</v>
      </c>
    </row>
    <row r="69" spans="2:25" hidden="1" x14ac:dyDescent="0.2">
      <c r="B69" s="13" t="s">
        <v>56</v>
      </c>
      <c r="C69" s="4">
        <f>'Расчет  ШТ 08.03.01'!C69+'Расчет ШТ ДОУ'!C69+'Расчет ШТ МОП '!C69+'Расчет ШТ внебюджет'!C69</f>
        <v>0</v>
      </c>
      <c r="D69" s="64">
        <v>4464</v>
      </c>
      <c r="E69" s="4">
        <f t="shared" si="17"/>
        <v>0</v>
      </c>
      <c r="F69" s="6">
        <f>'Расчет  ШТ 08.03.01'!F69+'Расчет ШТ ДОУ'!F69+'Расчет ШТ МОП '!F69+'Расчет ШТ внебюджет'!F69</f>
        <v>0</v>
      </c>
      <c r="G69" s="4">
        <f>'Расчет  ШТ 08.03.01'!G69+'Расчет ШТ ДОУ'!G69+'Расчет ШТ МОП '!G69+'Расчет ШТ внебюджет'!G69</f>
        <v>0</v>
      </c>
      <c r="H69" s="6">
        <f>'Расчет  ШТ 08.03.01'!H69+'Расчет ШТ ДОУ'!H69+'Расчет ШТ МОП '!H69+'Расчет ШТ внебюджет'!H69</f>
        <v>0</v>
      </c>
      <c r="I69" s="4">
        <f>'Расчет  ШТ 08.03.01'!I69+'Расчет ШТ ДОУ'!I69+'Расчет ШТ МОП '!I69+'Расчет ШТ внебюджет'!I69</f>
        <v>0</v>
      </c>
      <c r="J69" s="6">
        <f>'Расчет  ШТ 08.03.01'!J69+'Расчет ШТ ДОУ'!J69+'Расчет ШТ МОП '!J69+'Расчет ШТ внебюджет'!J69</f>
        <v>0</v>
      </c>
      <c r="K69" s="4">
        <f>'Расчет  ШТ 08.03.01'!K69+'Расчет ШТ ДОУ'!K69+'Расчет ШТ МОП '!K69+'Расчет ШТ внебюджет'!K69</f>
        <v>0</v>
      </c>
      <c r="L69" s="4">
        <f>'Расчет  ШТ 08.03.01'!L69+'Расчет ШТ ДОУ'!L69+'Расчет ШТ МОП '!L69+'Расчет ШТ внебюджет'!L69</f>
        <v>0</v>
      </c>
      <c r="M69" s="4">
        <f>'Расчет  ШТ 08.03.01'!M69+'Расчет ШТ ДОУ'!M69+'Расчет ШТ МОП '!M69+'Расчет ШТ внебюджет'!M69</f>
        <v>0</v>
      </c>
      <c r="N69" s="6">
        <f>'Расчет  ШТ 08.03.01'!N69+'Расчет ШТ ДОУ'!N69+'Расчет ШТ МОП '!N69+'Расчет ШТ внебюджет'!N69</f>
        <v>0</v>
      </c>
      <c r="O69" s="4">
        <f>'Расчет  ШТ 08.03.01'!O69+'Расчет ШТ ДОУ'!O69+'Расчет ШТ МОП '!O69+'Расчет ШТ внебюджет'!O69</f>
        <v>0</v>
      </c>
      <c r="P69" s="6">
        <f>'Расчет  ШТ 08.03.01'!P69+'Расчет ШТ ДОУ'!P69+'Расчет ШТ МОП '!P69+'Расчет ШТ внебюджет'!P69</f>
        <v>0</v>
      </c>
      <c r="Q69" s="4">
        <f>'Расчет  ШТ 08.03.01'!Q69+'Расчет ШТ ДОУ'!Q69+'Расчет ШТ МОП '!Q69+'Расчет ШТ внебюджет'!Q69</f>
        <v>0</v>
      </c>
      <c r="R69" s="4">
        <f t="shared" ref="R69:R87" si="21">E69+G69+K69+L69+M69+O69+Q69</f>
        <v>0</v>
      </c>
      <c r="S69" s="4">
        <v>1.2</v>
      </c>
      <c r="T69" s="4">
        <f t="shared" si="18"/>
        <v>0</v>
      </c>
      <c r="U69" s="6">
        <v>0.3</v>
      </c>
      <c r="V69" s="4">
        <f t="shared" si="19"/>
        <v>0</v>
      </c>
      <c r="W69" s="4">
        <f t="shared" si="20"/>
        <v>0</v>
      </c>
      <c r="Y69" s="53" t="e">
        <f t="shared" si="15"/>
        <v>#DIV/0!</v>
      </c>
    </row>
    <row r="70" spans="2:25" x14ac:dyDescent="0.2">
      <c r="B70" s="13" t="s">
        <v>28</v>
      </c>
      <c r="C70" s="4">
        <f>'Расчет  ШТ 08.03.01'!C70+'Расчет ШТ ДОУ'!C70+'Расчет ШТ МОП '!C70+'Расчет ШТ внебюджет'!C70</f>
        <v>0.1</v>
      </c>
      <c r="D70" s="64">
        <v>7552</v>
      </c>
      <c r="E70" s="4">
        <f t="shared" si="17"/>
        <v>755.2</v>
      </c>
      <c r="F70" s="6">
        <f>'Расчет  ШТ 08.03.01'!F70+'Расчет ШТ ДОУ'!F70+'Расчет ШТ МОП '!F70+'Расчет ШТ внебюджет'!F70</f>
        <v>0</v>
      </c>
      <c r="G70" s="4">
        <f>'Расчет  ШТ 08.03.01'!G70+'Расчет ШТ ДОУ'!G70+'Расчет ШТ МОП '!G70+'Расчет ШТ внебюджет'!G70</f>
        <v>0</v>
      </c>
      <c r="H70" s="6">
        <f>'Расчет  ШТ 08.03.01'!H70+'Расчет ШТ ДОУ'!H70+'Расчет ШТ МОП '!H70+'Расчет ШТ внебюджет'!H70</f>
        <v>0</v>
      </c>
      <c r="I70" s="4">
        <f>'Расчет  ШТ 08.03.01'!I70+'Расчет ШТ ДОУ'!I70+'Расчет ШТ МОП '!I70+'Расчет ШТ внебюджет'!I70</f>
        <v>0</v>
      </c>
      <c r="J70" s="6">
        <f>'Расчет  ШТ 08.03.01'!J70+'Расчет ШТ ДОУ'!J70+'Расчет ШТ МОП '!J70+'Расчет ШТ внебюджет'!J70</f>
        <v>0</v>
      </c>
      <c r="K70" s="4">
        <f>'Расчет  ШТ 08.03.01'!K70+'Расчет ШТ ДОУ'!K70+'Расчет ШТ МОП '!K70+'Расчет ШТ внебюджет'!K70</f>
        <v>0</v>
      </c>
      <c r="L70" s="4">
        <f>'Расчет  ШТ 08.03.01'!L70+'Расчет ШТ ДОУ'!L70+'Расчет ШТ МОП '!L70+'Расчет ШТ внебюджет'!L70</f>
        <v>0</v>
      </c>
      <c r="M70" s="4">
        <f>'Расчет  ШТ 08.03.01'!M70+'Расчет ШТ ДОУ'!M70+'Расчет ШТ МОП '!M70+'Расчет ШТ внебюджет'!M70</f>
        <v>0</v>
      </c>
      <c r="N70" s="6">
        <f>'Расчет  ШТ 08.03.01'!N70+'Расчет ШТ ДОУ'!N70+'Расчет ШТ МОП '!N70+'Расчет ШТ внебюджет'!N70</f>
        <v>0</v>
      </c>
      <c r="O70" s="4">
        <f>'Расчет  ШТ 08.03.01'!O70+'Расчет ШТ ДОУ'!O70+'Расчет ШТ МОП '!O70+'Расчет ШТ внебюджет'!O70</f>
        <v>0</v>
      </c>
      <c r="P70" s="6">
        <f>'Расчет  ШТ 08.03.01'!P70+'Расчет ШТ ДОУ'!P70+'Расчет ШТ МОП '!P70+'Расчет ШТ внебюджет'!P70</f>
        <v>0</v>
      </c>
      <c r="Q70" s="4">
        <f>'Расчет  ШТ 08.03.01'!Q70+'Расчет ШТ ДОУ'!Q70+'Расчет ШТ МОП '!Q70+'Расчет ШТ внебюджет'!Q70</f>
        <v>0</v>
      </c>
      <c r="R70" s="4">
        <f t="shared" si="21"/>
        <v>755.2</v>
      </c>
      <c r="S70" s="4">
        <v>1.2</v>
      </c>
      <c r="T70" s="4">
        <f t="shared" si="18"/>
        <v>151.03999999999996</v>
      </c>
      <c r="U70" s="6">
        <v>0.3</v>
      </c>
      <c r="V70" s="4">
        <f t="shared" si="19"/>
        <v>226.56</v>
      </c>
      <c r="W70" s="4">
        <f t="shared" si="20"/>
        <v>1132.8</v>
      </c>
      <c r="Y70" s="53">
        <f t="shared" si="15"/>
        <v>11327.999999999998</v>
      </c>
    </row>
    <row r="71" spans="2:25" hidden="1" x14ac:dyDescent="0.2">
      <c r="B71" s="13" t="s">
        <v>69</v>
      </c>
      <c r="C71" s="4">
        <f>'Расчет  ШТ 08.03.01'!C71+'Расчет ШТ ДОУ'!C71+'Расчет ШТ МОП '!C71+'Расчет ШТ внебюджет'!C71</f>
        <v>0</v>
      </c>
      <c r="D71" s="64">
        <v>4937</v>
      </c>
      <c r="E71" s="4">
        <f t="shared" si="17"/>
        <v>0</v>
      </c>
      <c r="F71" s="6">
        <f>'Расчет  ШТ 08.03.01'!F71+'Расчет ШТ ДОУ'!F71+'Расчет ШТ МОП '!F71+'Расчет ШТ внебюджет'!F71</f>
        <v>0</v>
      </c>
      <c r="G71" s="4">
        <f>'Расчет  ШТ 08.03.01'!G71+'Расчет ШТ ДОУ'!G71+'Расчет ШТ МОП '!G71+'Расчет ШТ внебюджет'!G71</f>
        <v>0</v>
      </c>
      <c r="H71" s="6">
        <f>'Расчет  ШТ 08.03.01'!H71+'Расчет ШТ ДОУ'!H71+'Расчет ШТ МОП '!H71+'Расчет ШТ внебюджет'!H71</f>
        <v>0</v>
      </c>
      <c r="I71" s="4">
        <f>'Расчет  ШТ 08.03.01'!I71+'Расчет ШТ ДОУ'!I71+'Расчет ШТ МОП '!I71+'Расчет ШТ внебюджет'!I71</f>
        <v>0</v>
      </c>
      <c r="J71" s="6">
        <f>'Расчет  ШТ 08.03.01'!J71+'Расчет ШТ ДОУ'!J71+'Расчет ШТ МОП '!J71+'Расчет ШТ внебюджет'!J71</f>
        <v>0</v>
      </c>
      <c r="K71" s="4">
        <f>'Расчет  ШТ 08.03.01'!K71+'Расчет ШТ ДОУ'!K71+'Расчет ШТ МОП '!K71+'Расчет ШТ внебюджет'!K71</f>
        <v>0</v>
      </c>
      <c r="L71" s="4">
        <f>'Расчет  ШТ 08.03.01'!L71+'Расчет ШТ ДОУ'!L71+'Расчет ШТ МОП '!L71+'Расчет ШТ внебюджет'!L71</f>
        <v>0</v>
      </c>
      <c r="M71" s="4">
        <f>'Расчет  ШТ 08.03.01'!M71+'Расчет ШТ ДОУ'!M71+'Расчет ШТ МОП '!M71+'Расчет ШТ внебюджет'!M71</f>
        <v>0</v>
      </c>
      <c r="N71" s="6">
        <f>'Расчет  ШТ 08.03.01'!N71+'Расчет ШТ ДОУ'!N71+'Расчет ШТ МОП '!N71+'Расчет ШТ внебюджет'!N71</f>
        <v>0</v>
      </c>
      <c r="O71" s="4">
        <f>'Расчет  ШТ 08.03.01'!O71+'Расчет ШТ ДОУ'!O71+'Расчет ШТ МОП '!O71+'Расчет ШТ внебюджет'!O71</f>
        <v>0</v>
      </c>
      <c r="P71" s="6">
        <f>'Расчет  ШТ 08.03.01'!P71+'Расчет ШТ ДОУ'!P71+'Расчет ШТ МОП '!P71+'Расчет ШТ внебюджет'!P71</f>
        <v>0</v>
      </c>
      <c r="Q71" s="4">
        <f>'Расчет  ШТ 08.03.01'!Q71+'Расчет ШТ ДОУ'!Q71+'Расчет ШТ МОП '!Q71+'Расчет ШТ внебюджет'!Q71</f>
        <v>0</v>
      </c>
      <c r="R71" s="4">
        <f t="shared" si="21"/>
        <v>0</v>
      </c>
      <c r="S71" s="4">
        <v>1.2</v>
      </c>
      <c r="T71" s="4">
        <f t="shared" si="18"/>
        <v>0</v>
      </c>
      <c r="U71" s="6">
        <v>0.3</v>
      </c>
      <c r="V71" s="4">
        <f t="shared" si="19"/>
        <v>0</v>
      </c>
      <c r="W71" s="4">
        <f t="shared" si="20"/>
        <v>0</v>
      </c>
      <c r="Y71" s="53" t="e">
        <f t="shared" si="15"/>
        <v>#DIV/0!</v>
      </c>
    </row>
    <row r="72" spans="2:25" hidden="1" x14ac:dyDescent="0.2">
      <c r="B72" s="13" t="s">
        <v>29</v>
      </c>
      <c r="C72" s="4">
        <f>'Расчет  ШТ 08.03.01'!C72+'Расчет ШТ ДОУ'!C72+'Расчет ШТ МОП '!C72+'Расчет ШТ внебюджет'!C72</f>
        <v>0</v>
      </c>
      <c r="D72" s="64">
        <v>4937</v>
      </c>
      <c r="E72" s="4">
        <f t="shared" si="17"/>
        <v>0</v>
      </c>
      <c r="F72" s="6">
        <f>'Расчет  ШТ 08.03.01'!F72+'Расчет ШТ ДОУ'!F72+'Расчет ШТ МОП '!F72+'Расчет ШТ внебюджет'!F72</f>
        <v>0</v>
      </c>
      <c r="G72" s="4">
        <f>'Расчет  ШТ 08.03.01'!G72+'Расчет ШТ ДОУ'!G72+'Расчет ШТ МОП '!G72+'Расчет ШТ внебюджет'!G72</f>
        <v>0</v>
      </c>
      <c r="H72" s="6">
        <f>'Расчет  ШТ 08.03.01'!H72+'Расчет ШТ ДОУ'!H72+'Расчет ШТ МОП '!H72+'Расчет ШТ внебюджет'!H72</f>
        <v>0</v>
      </c>
      <c r="I72" s="4">
        <f>'Расчет  ШТ 08.03.01'!I72+'Расчет ШТ ДОУ'!I72+'Расчет ШТ МОП '!I72+'Расчет ШТ внебюджет'!I72</f>
        <v>0</v>
      </c>
      <c r="J72" s="6">
        <f>'Расчет  ШТ 08.03.01'!J72+'Расчет ШТ ДОУ'!J72+'Расчет ШТ МОП '!J72+'Расчет ШТ внебюджет'!J72</f>
        <v>0</v>
      </c>
      <c r="K72" s="4">
        <f>'Расчет  ШТ 08.03.01'!K72+'Расчет ШТ ДОУ'!K72+'Расчет ШТ МОП '!K72+'Расчет ШТ внебюджет'!K72</f>
        <v>0</v>
      </c>
      <c r="L72" s="4">
        <f>'Расчет  ШТ 08.03.01'!L72+'Расчет ШТ ДОУ'!L72+'Расчет ШТ МОП '!L72+'Расчет ШТ внебюджет'!L72</f>
        <v>0</v>
      </c>
      <c r="M72" s="4">
        <f>'Расчет  ШТ 08.03.01'!M72+'Расчет ШТ ДОУ'!M72+'Расчет ШТ МОП '!M72+'Расчет ШТ внебюджет'!M72</f>
        <v>0</v>
      </c>
      <c r="N72" s="6">
        <f>'Расчет  ШТ 08.03.01'!N72+'Расчет ШТ ДОУ'!N72+'Расчет ШТ МОП '!N72+'Расчет ШТ внебюджет'!N72</f>
        <v>0</v>
      </c>
      <c r="O72" s="4">
        <f>'Расчет  ШТ 08.03.01'!O72+'Расчет ШТ ДОУ'!O72+'Расчет ШТ МОП '!O72+'Расчет ШТ внебюджет'!O72</f>
        <v>0</v>
      </c>
      <c r="P72" s="6">
        <f>'Расчет  ШТ 08.03.01'!P72+'Расчет ШТ ДОУ'!P72+'Расчет ШТ МОП '!P72+'Расчет ШТ внебюджет'!P72</f>
        <v>0.04</v>
      </c>
      <c r="Q72" s="4">
        <f>'Расчет  ШТ 08.03.01'!Q72+'Расчет ШТ ДОУ'!Q72+'Расчет ШТ МОП '!Q72+'Расчет ШТ внебюджет'!Q72</f>
        <v>0</v>
      </c>
      <c r="R72" s="4">
        <f t="shared" si="21"/>
        <v>0</v>
      </c>
      <c r="S72" s="4">
        <v>1.2</v>
      </c>
      <c r="T72" s="4">
        <f t="shared" si="18"/>
        <v>0</v>
      </c>
      <c r="U72" s="6">
        <v>0.3</v>
      </c>
      <c r="V72" s="4">
        <f t="shared" si="19"/>
        <v>0</v>
      </c>
      <c r="W72" s="4">
        <f t="shared" si="20"/>
        <v>0</v>
      </c>
      <c r="Y72" s="53" t="e">
        <f t="shared" si="15"/>
        <v>#DIV/0!</v>
      </c>
    </row>
    <row r="73" spans="2:25" hidden="1" x14ac:dyDescent="0.2">
      <c r="B73" s="10" t="s">
        <v>31</v>
      </c>
      <c r="C73" s="4">
        <f>'Расчет  ШТ 08.03.01'!C73+'Расчет ШТ ДОУ'!C73+'Расчет ШТ МОП '!C73+'Расчет ШТ внебюджет'!C73</f>
        <v>0</v>
      </c>
      <c r="D73" s="64">
        <v>5381</v>
      </c>
      <c r="E73" s="4">
        <f t="shared" si="17"/>
        <v>0</v>
      </c>
      <c r="F73" s="6">
        <f>'Расчет  ШТ 08.03.01'!F73+'Расчет ШТ ДОУ'!F73+'Расчет ШТ МОП '!F73+'Расчет ШТ внебюджет'!F73</f>
        <v>0</v>
      </c>
      <c r="G73" s="4">
        <f>'Расчет  ШТ 08.03.01'!G73+'Расчет ШТ ДОУ'!G73+'Расчет ШТ МОП '!G73+'Расчет ШТ внебюджет'!G73</f>
        <v>0</v>
      </c>
      <c r="H73" s="6">
        <f>'Расчет  ШТ 08.03.01'!H73+'Расчет ШТ ДОУ'!H73+'Расчет ШТ МОП '!H73+'Расчет ШТ внебюджет'!H73</f>
        <v>0</v>
      </c>
      <c r="I73" s="4">
        <f>'Расчет  ШТ 08.03.01'!I73+'Расчет ШТ ДОУ'!I73+'Расчет ШТ МОП '!I73+'Расчет ШТ внебюджет'!I73</f>
        <v>0</v>
      </c>
      <c r="J73" s="6">
        <f>'Расчет  ШТ 08.03.01'!J73+'Расчет ШТ ДОУ'!J73+'Расчет ШТ МОП '!J73+'Расчет ШТ внебюджет'!J73</f>
        <v>0</v>
      </c>
      <c r="K73" s="4">
        <f>'Расчет  ШТ 08.03.01'!K73+'Расчет ШТ ДОУ'!K73+'Расчет ШТ МОП '!K73+'Расчет ШТ внебюджет'!K73</f>
        <v>0</v>
      </c>
      <c r="L73" s="4">
        <f>'Расчет  ШТ 08.03.01'!L73+'Расчет ШТ ДОУ'!L73+'Расчет ШТ МОП '!L73+'Расчет ШТ внебюджет'!L73</f>
        <v>0</v>
      </c>
      <c r="M73" s="4">
        <f>'Расчет  ШТ 08.03.01'!M73+'Расчет ШТ ДОУ'!M73+'Расчет ШТ МОП '!M73+'Расчет ШТ внебюджет'!M73</f>
        <v>0</v>
      </c>
      <c r="N73" s="6">
        <f>'Расчет  ШТ 08.03.01'!N73+'Расчет ШТ ДОУ'!N73+'Расчет ШТ МОП '!N73+'Расчет ШТ внебюджет'!N73</f>
        <v>0</v>
      </c>
      <c r="O73" s="4">
        <f>'Расчет  ШТ 08.03.01'!O73+'Расчет ШТ ДОУ'!O73+'Расчет ШТ МОП '!O73+'Расчет ШТ внебюджет'!O73</f>
        <v>0</v>
      </c>
      <c r="P73" s="6">
        <f>'Расчет  ШТ 08.03.01'!P73+'Расчет ШТ ДОУ'!P73+'Расчет ШТ МОП '!P73+'Расчет ШТ внебюджет'!P73</f>
        <v>0</v>
      </c>
      <c r="Q73" s="4">
        <f>'Расчет  ШТ 08.03.01'!Q73+'Расчет ШТ ДОУ'!Q73+'Расчет ШТ МОП '!Q73+'Расчет ШТ внебюджет'!Q73</f>
        <v>0</v>
      </c>
      <c r="R73" s="4">
        <f t="shared" si="21"/>
        <v>0</v>
      </c>
      <c r="S73" s="4">
        <v>1.2</v>
      </c>
      <c r="T73" s="4">
        <f t="shared" si="18"/>
        <v>0</v>
      </c>
      <c r="U73" s="6">
        <v>0.3</v>
      </c>
      <c r="V73" s="4">
        <f t="shared" si="19"/>
        <v>0</v>
      </c>
      <c r="W73" s="4">
        <f t="shared" si="20"/>
        <v>0</v>
      </c>
      <c r="Y73" s="53" t="e">
        <f t="shared" si="15"/>
        <v>#DIV/0!</v>
      </c>
    </row>
    <row r="74" spans="2:25" x14ac:dyDescent="0.2">
      <c r="B74" s="14" t="s">
        <v>70</v>
      </c>
      <c r="C74" s="4">
        <f>'Расчет  ШТ 08.03.01'!C74+'Расчет ШТ ДОУ'!C74+'Расчет ШТ МОП '!C74+'Расчет ШТ внебюджет'!C74</f>
        <v>0.1</v>
      </c>
      <c r="D74" s="64">
        <v>9706</v>
      </c>
      <c r="E74" s="4">
        <f t="shared" si="17"/>
        <v>970.6</v>
      </c>
      <c r="F74" s="6">
        <f>'Расчет  ШТ 08.03.01'!F74+'Расчет ШТ ДОУ'!F74+'Расчет ШТ МОП '!F74+'Расчет ШТ внебюджет'!F74</f>
        <v>0</v>
      </c>
      <c r="G74" s="4">
        <f>'Расчет  ШТ 08.03.01'!G74+'Расчет ШТ ДОУ'!G74+'Расчет ШТ МОП '!G74+'Расчет ШТ внебюджет'!G74</f>
        <v>0</v>
      </c>
      <c r="H74" s="6">
        <f>'Расчет  ШТ 08.03.01'!H74+'Расчет ШТ ДОУ'!H74+'Расчет ШТ МОП '!H74+'Расчет ШТ внебюджет'!H74</f>
        <v>0</v>
      </c>
      <c r="I74" s="4">
        <f>'Расчет  ШТ 08.03.01'!I74+'Расчет ШТ ДОУ'!I74+'Расчет ШТ МОП '!I74+'Расчет ШТ внебюджет'!I74</f>
        <v>0</v>
      </c>
      <c r="J74" s="6">
        <f>'Расчет  ШТ 08.03.01'!J74+'Расчет ШТ ДОУ'!J74+'Расчет ШТ МОП '!J74+'Расчет ШТ внебюджет'!J74</f>
        <v>0</v>
      </c>
      <c r="K74" s="4">
        <f>'Расчет  ШТ 08.03.01'!K74+'Расчет ШТ ДОУ'!K74+'Расчет ШТ МОП '!K74+'Расчет ШТ внебюджет'!K74</f>
        <v>0</v>
      </c>
      <c r="L74" s="4">
        <f>'Расчет  ШТ 08.03.01'!L74+'Расчет ШТ ДОУ'!L74+'Расчет ШТ МОП '!L74+'Расчет ШТ внебюджет'!L74</f>
        <v>0</v>
      </c>
      <c r="M74" s="4">
        <f>'Расчет  ШТ 08.03.01'!M74+'Расчет ШТ ДОУ'!M74+'Расчет ШТ МОП '!M74+'Расчет ШТ внебюджет'!M74</f>
        <v>0</v>
      </c>
      <c r="N74" s="6">
        <f>'Расчет  ШТ 08.03.01'!N74+'Расчет ШТ ДОУ'!N74+'Расчет ШТ МОП '!N74+'Расчет ШТ внебюджет'!N74</f>
        <v>0</v>
      </c>
      <c r="O74" s="4">
        <f>'Расчет  ШТ 08.03.01'!O74+'Расчет ШТ ДОУ'!O74+'Расчет ШТ МОП '!O74+'Расчет ШТ внебюджет'!O74</f>
        <v>0</v>
      </c>
      <c r="P74" s="6">
        <f>'Расчет  ШТ 08.03.01'!P74+'Расчет ШТ ДОУ'!P74+'Расчет ШТ МОП '!P74+'Расчет ШТ внебюджет'!P74</f>
        <v>0</v>
      </c>
      <c r="Q74" s="4">
        <f>'Расчет  ШТ 08.03.01'!Q74+'Расчет ШТ ДОУ'!Q74+'Расчет ШТ МОП '!Q74+'Расчет ШТ внебюджет'!Q74</f>
        <v>0</v>
      </c>
      <c r="R74" s="4">
        <f t="shared" si="21"/>
        <v>970.6</v>
      </c>
      <c r="S74" s="4">
        <v>1.2</v>
      </c>
      <c r="T74" s="4">
        <f t="shared" si="18"/>
        <v>194.12</v>
      </c>
      <c r="U74" s="6">
        <v>0.3</v>
      </c>
      <c r="V74" s="4">
        <f t="shared" si="19"/>
        <v>291.18</v>
      </c>
      <c r="W74" s="4">
        <f t="shared" si="20"/>
        <v>1455.9</v>
      </c>
      <c r="Y74" s="53">
        <f t="shared" si="15"/>
        <v>14559</v>
      </c>
    </row>
    <row r="75" spans="2:25" hidden="1" x14ac:dyDescent="0.2">
      <c r="B75" s="14" t="s">
        <v>52</v>
      </c>
      <c r="C75" s="4">
        <f>'Расчет  ШТ 08.03.01'!C75+'Расчет ШТ ДОУ'!C75+'Расчет ШТ МОП '!C75+'Расчет ШТ внебюджет'!C75</f>
        <v>0</v>
      </c>
      <c r="D75" s="64">
        <v>5737</v>
      </c>
      <c r="E75" s="4">
        <f t="shared" si="17"/>
        <v>0</v>
      </c>
      <c r="F75" s="6">
        <f>'Расчет  ШТ 08.03.01'!F75+'Расчет ШТ ДОУ'!F75+'Расчет ШТ МОП '!F75+'Расчет ШТ внебюджет'!F75</f>
        <v>0</v>
      </c>
      <c r="G75" s="4">
        <f>'Расчет  ШТ 08.03.01'!G75+'Расчет ШТ ДОУ'!G75+'Расчет ШТ МОП '!G75+'Расчет ШТ внебюджет'!G75</f>
        <v>0</v>
      </c>
      <c r="H75" s="6">
        <f>'Расчет  ШТ 08.03.01'!H75+'Расчет ШТ ДОУ'!H75+'Расчет ШТ МОП '!H75+'Расчет ШТ внебюджет'!H75</f>
        <v>0</v>
      </c>
      <c r="I75" s="4">
        <f>'Расчет  ШТ 08.03.01'!I75+'Расчет ШТ ДОУ'!I75+'Расчет ШТ МОП '!I75+'Расчет ШТ внебюджет'!I75</f>
        <v>0</v>
      </c>
      <c r="J75" s="6">
        <f>'Расчет  ШТ 08.03.01'!J75+'Расчет ШТ ДОУ'!J75+'Расчет ШТ МОП '!J75+'Расчет ШТ внебюджет'!J75</f>
        <v>0</v>
      </c>
      <c r="K75" s="4">
        <f>'Расчет  ШТ 08.03.01'!K75+'Расчет ШТ ДОУ'!K75+'Расчет ШТ МОП '!K75+'Расчет ШТ внебюджет'!K75</f>
        <v>0</v>
      </c>
      <c r="L75" s="4">
        <f>'Расчет  ШТ 08.03.01'!L75+'Расчет ШТ ДОУ'!L75+'Расчет ШТ МОП '!L75+'Расчет ШТ внебюджет'!L75</f>
        <v>0</v>
      </c>
      <c r="M75" s="4">
        <f>'Расчет  ШТ 08.03.01'!M75+'Расчет ШТ ДОУ'!M75+'Расчет ШТ МОП '!M75+'Расчет ШТ внебюджет'!M75</f>
        <v>0</v>
      </c>
      <c r="N75" s="6">
        <f>'Расчет  ШТ 08.03.01'!N75+'Расчет ШТ ДОУ'!N75+'Расчет ШТ МОП '!N75+'Расчет ШТ внебюджет'!N75</f>
        <v>0</v>
      </c>
      <c r="O75" s="4">
        <f>'Расчет  ШТ 08.03.01'!O75+'Расчет ШТ ДОУ'!O75+'Расчет ШТ МОП '!O75+'Расчет ШТ внебюджет'!O75</f>
        <v>0</v>
      </c>
      <c r="P75" s="6">
        <f>'Расчет  ШТ 08.03.01'!P75+'Расчет ШТ ДОУ'!P75+'Расчет ШТ МОП '!P75+'Расчет ШТ внебюджет'!P75</f>
        <v>0</v>
      </c>
      <c r="Q75" s="4">
        <f>'Расчет  ШТ 08.03.01'!Q75+'Расчет ШТ ДОУ'!Q75+'Расчет ШТ МОП '!Q75+'Расчет ШТ внебюджет'!Q75</f>
        <v>0</v>
      </c>
      <c r="R75" s="4">
        <f t="shared" si="21"/>
        <v>0</v>
      </c>
      <c r="S75" s="4">
        <v>1.2</v>
      </c>
      <c r="T75" s="4">
        <f t="shared" si="18"/>
        <v>0</v>
      </c>
      <c r="U75" s="6">
        <v>0.3</v>
      </c>
      <c r="V75" s="4">
        <f t="shared" si="19"/>
        <v>0</v>
      </c>
      <c r="W75" s="4">
        <f t="shared" si="20"/>
        <v>0</v>
      </c>
      <c r="Y75" s="53" t="e">
        <f t="shared" si="15"/>
        <v>#DIV/0!</v>
      </c>
    </row>
    <row r="76" spans="2:25" hidden="1" x14ac:dyDescent="0.2">
      <c r="B76" s="10" t="s">
        <v>71</v>
      </c>
      <c r="C76" s="4">
        <f>'Расчет  ШТ 08.03.01'!C76+'Расчет ШТ ДОУ'!C76+'Расчет ШТ МОП '!C76+'Расчет ШТ внебюджет'!C76</f>
        <v>0</v>
      </c>
      <c r="D76" s="64">
        <v>5677</v>
      </c>
      <c r="E76" s="4">
        <f t="shared" si="17"/>
        <v>0</v>
      </c>
      <c r="F76" s="6">
        <f>'Расчет  ШТ 08.03.01'!F76+'Расчет ШТ ДОУ'!F76+'Расчет ШТ МОП '!F76+'Расчет ШТ внебюджет'!F76</f>
        <v>0</v>
      </c>
      <c r="G76" s="4">
        <f>'Расчет  ШТ 08.03.01'!G76+'Расчет ШТ ДОУ'!G76+'Расчет ШТ МОП '!G76+'Расчет ШТ внебюджет'!G76</f>
        <v>0</v>
      </c>
      <c r="H76" s="6">
        <f>'Расчет  ШТ 08.03.01'!H76+'Расчет ШТ ДОУ'!H76+'Расчет ШТ МОП '!H76+'Расчет ШТ внебюджет'!H76</f>
        <v>0</v>
      </c>
      <c r="I76" s="4">
        <f>'Расчет  ШТ 08.03.01'!I76+'Расчет ШТ ДОУ'!I76+'Расчет ШТ МОП '!I76+'Расчет ШТ внебюджет'!I76</f>
        <v>0</v>
      </c>
      <c r="J76" s="6">
        <f>'Расчет  ШТ 08.03.01'!J76+'Расчет ШТ ДОУ'!J76+'Расчет ШТ МОП '!J76+'Расчет ШТ внебюджет'!J76</f>
        <v>0</v>
      </c>
      <c r="K76" s="4">
        <f>'Расчет  ШТ 08.03.01'!K76+'Расчет ШТ ДОУ'!K76+'Расчет ШТ МОП '!K76+'Расчет ШТ внебюджет'!K76</f>
        <v>0</v>
      </c>
      <c r="L76" s="4">
        <f>'Расчет  ШТ 08.03.01'!L76+'Расчет ШТ ДОУ'!L76+'Расчет ШТ МОП '!L76+'Расчет ШТ внебюджет'!L76</f>
        <v>0</v>
      </c>
      <c r="M76" s="4">
        <f>'Расчет  ШТ 08.03.01'!M76+'Расчет ШТ ДОУ'!M76+'Расчет ШТ МОП '!M76+'Расчет ШТ внебюджет'!M76</f>
        <v>0</v>
      </c>
      <c r="N76" s="6">
        <f>'Расчет  ШТ 08.03.01'!N76+'Расчет ШТ ДОУ'!N76+'Расчет ШТ МОП '!N76+'Расчет ШТ внебюджет'!N76</f>
        <v>0</v>
      </c>
      <c r="O76" s="4">
        <f>'Расчет  ШТ 08.03.01'!O76+'Расчет ШТ ДОУ'!O76+'Расчет ШТ МОП '!O76+'Расчет ШТ внебюджет'!O76</f>
        <v>0</v>
      </c>
      <c r="P76" s="6">
        <f>'Расчет  ШТ 08.03.01'!P76+'Расчет ШТ ДОУ'!P76+'Расчет ШТ МОП '!P76+'Расчет ШТ внебюджет'!P76</f>
        <v>0</v>
      </c>
      <c r="Q76" s="4">
        <f>'Расчет  ШТ 08.03.01'!Q76+'Расчет ШТ ДОУ'!Q76+'Расчет ШТ МОП '!Q76+'Расчет ШТ внебюджет'!Q76</f>
        <v>0</v>
      </c>
      <c r="R76" s="4">
        <f t="shared" si="21"/>
        <v>0</v>
      </c>
      <c r="S76" s="4">
        <v>1.2</v>
      </c>
      <c r="T76" s="4">
        <f t="shared" si="18"/>
        <v>0</v>
      </c>
      <c r="U76" s="6">
        <v>0.3</v>
      </c>
      <c r="V76" s="4">
        <f t="shared" si="19"/>
        <v>0</v>
      </c>
      <c r="W76" s="4">
        <f t="shared" si="20"/>
        <v>0</v>
      </c>
      <c r="Y76" s="53" t="e">
        <f t="shared" si="15"/>
        <v>#DIV/0!</v>
      </c>
    </row>
    <row r="77" spans="2:25" hidden="1" x14ac:dyDescent="0.2">
      <c r="B77" s="12" t="s">
        <v>57</v>
      </c>
      <c r="C77" s="4">
        <f>'Расчет  ШТ 08.03.01'!C77+'Расчет ШТ ДОУ'!C77+'Расчет ШТ МОП '!C77+'Расчет ШТ внебюджет'!C77</f>
        <v>0</v>
      </c>
      <c r="D77" s="64">
        <v>5737</v>
      </c>
      <c r="E77" s="4">
        <f t="shared" si="17"/>
        <v>0</v>
      </c>
      <c r="F77" s="6">
        <f>'Расчет  ШТ 08.03.01'!F77+'Расчет ШТ ДОУ'!F77+'Расчет ШТ МОП '!F77+'Расчет ШТ внебюджет'!F77</f>
        <v>0</v>
      </c>
      <c r="G77" s="4">
        <f>'Расчет  ШТ 08.03.01'!G77+'Расчет ШТ ДОУ'!G77+'Расчет ШТ МОП '!G77+'Расчет ШТ внебюджет'!G77</f>
        <v>0</v>
      </c>
      <c r="H77" s="6">
        <f>'Расчет  ШТ 08.03.01'!H77+'Расчет ШТ ДОУ'!H77+'Расчет ШТ МОП '!H77+'Расчет ШТ внебюджет'!H77</f>
        <v>0</v>
      </c>
      <c r="I77" s="4">
        <f>'Расчет  ШТ 08.03.01'!I77+'Расчет ШТ ДОУ'!I77+'Расчет ШТ МОП '!I77+'Расчет ШТ внебюджет'!I77</f>
        <v>0</v>
      </c>
      <c r="J77" s="6">
        <f>'Расчет  ШТ 08.03.01'!J77+'Расчет ШТ ДОУ'!J77+'Расчет ШТ МОП '!J77+'Расчет ШТ внебюджет'!J77</f>
        <v>0</v>
      </c>
      <c r="K77" s="4">
        <f>'Расчет  ШТ 08.03.01'!K77+'Расчет ШТ ДОУ'!K77+'Расчет ШТ МОП '!K77+'Расчет ШТ внебюджет'!K77</f>
        <v>0</v>
      </c>
      <c r="L77" s="4">
        <f>'Расчет  ШТ 08.03.01'!L77+'Расчет ШТ ДОУ'!L77+'Расчет ШТ МОП '!L77+'Расчет ШТ внебюджет'!L77</f>
        <v>0</v>
      </c>
      <c r="M77" s="4">
        <f>'Расчет  ШТ 08.03.01'!M77+'Расчет ШТ ДОУ'!M77+'Расчет ШТ МОП '!M77+'Расчет ШТ внебюджет'!M77</f>
        <v>0</v>
      </c>
      <c r="N77" s="6">
        <f>'Расчет  ШТ 08.03.01'!N77+'Расчет ШТ ДОУ'!N77+'Расчет ШТ МОП '!N77+'Расчет ШТ внебюджет'!N77</f>
        <v>0</v>
      </c>
      <c r="O77" s="4">
        <f>'Расчет  ШТ 08.03.01'!O77+'Расчет ШТ ДОУ'!O77+'Расчет ШТ МОП '!O77+'Расчет ШТ внебюджет'!O77</f>
        <v>0</v>
      </c>
      <c r="P77" s="6">
        <f>'Расчет  ШТ 08.03.01'!P77+'Расчет ШТ ДОУ'!P77+'Расчет ШТ МОП '!P77+'Расчет ШТ внебюджет'!P77</f>
        <v>0</v>
      </c>
      <c r="Q77" s="4">
        <f>'Расчет  ШТ 08.03.01'!Q77+'Расчет ШТ ДОУ'!Q77+'Расчет ШТ МОП '!Q77+'Расчет ШТ внебюджет'!Q77</f>
        <v>0</v>
      </c>
      <c r="R77" s="4">
        <f t="shared" si="21"/>
        <v>0</v>
      </c>
      <c r="S77" s="4">
        <v>1.2</v>
      </c>
      <c r="T77" s="4">
        <f t="shared" si="18"/>
        <v>0</v>
      </c>
      <c r="U77" s="6">
        <v>0.3</v>
      </c>
      <c r="V77" s="4">
        <f t="shared" si="19"/>
        <v>0</v>
      </c>
      <c r="W77" s="4">
        <f t="shared" si="20"/>
        <v>0</v>
      </c>
      <c r="Y77" s="53" t="e">
        <f t="shared" si="15"/>
        <v>#DIV/0!</v>
      </c>
    </row>
    <row r="78" spans="2:25" hidden="1" x14ac:dyDescent="0.2">
      <c r="B78" s="12" t="s">
        <v>45</v>
      </c>
      <c r="C78" s="4">
        <f>'Расчет  ШТ 08.03.01'!C78+'Расчет ШТ ДОУ'!C78+'Расчет ШТ МОП '!C78+'Расчет ШТ внебюджет'!C78</f>
        <v>0</v>
      </c>
      <c r="D78" s="64">
        <v>5737</v>
      </c>
      <c r="E78" s="4">
        <f t="shared" si="17"/>
        <v>0</v>
      </c>
      <c r="F78" s="6">
        <f>'Расчет  ШТ 08.03.01'!F78+'Расчет ШТ ДОУ'!F78+'Расчет ШТ МОП '!F78+'Расчет ШТ внебюджет'!F78</f>
        <v>0</v>
      </c>
      <c r="G78" s="4">
        <f>'Расчет  ШТ 08.03.01'!G78+'Расчет ШТ ДОУ'!G78+'Расчет ШТ МОП '!G78+'Расчет ШТ внебюджет'!G78</f>
        <v>0</v>
      </c>
      <c r="H78" s="6">
        <f>'Расчет  ШТ 08.03.01'!H78+'Расчет ШТ ДОУ'!H78+'Расчет ШТ МОП '!H78+'Расчет ШТ внебюджет'!H78</f>
        <v>0</v>
      </c>
      <c r="I78" s="4">
        <f>'Расчет  ШТ 08.03.01'!I78+'Расчет ШТ ДОУ'!I78+'Расчет ШТ МОП '!I78+'Расчет ШТ внебюджет'!I78</f>
        <v>0</v>
      </c>
      <c r="J78" s="6">
        <f>'Расчет  ШТ 08.03.01'!J78+'Расчет ШТ ДОУ'!J78+'Расчет ШТ МОП '!J78+'Расчет ШТ внебюджет'!J78</f>
        <v>0</v>
      </c>
      <c r="K78" s="4">
        <f>'Расчет  ШТ 08.03.01'!K78+'Расчет ШТ ДОУ'!K78+'Расчет ШТ МОП '!K78+'Расчет ШТ внебюджет'!K78</f>
        <v>0</v>
      </c>
      <c r="L78" s="4">
        <f>'Расчет  ШТ 08.03.01'!L78+'Расчет ШТ ДОУ'!L78+'Расчет ШТ МОП '!L78+'Расчет ШТ внебюджет'!L78</f>
        <v>0</v>
      </c>
      <c r="M78" s="4">
        <f>'Расчет  ШТ 08.03.01'!M78+'Расчет ШТ ДОУ'!M78+'Расчет ШТ МОП '!M78+'Расчет ШТ внебюджет'!M78</f>
        <v>0</v>
      </c>
      <c r="N78" s="6">
        <f>'Расчет  ШТ 08.03.01'!N78+'Расчет ШТ ДОУ'!N78+'Расчет ШТ МОП '!N78+'Расчет ШТ внебюджет'!N78</f>
        <v>0</v>
      </c>
      <c r="O78" s="4">
        <f>'Расчет  ШТ 08.03.01'!O78+'Расчет ШТ ДОУ'!O78+'Расчет ШТ МОП '!O78+'Расчет ШТ внебюджет'!O78</f>
        <v>0</v>
      </c>
      <c r="P78" s="6">
        <f>'Расчет  ШТ 08.03.01'!P78+'Расчет ШТ ДОУ'!P78+'Расчет ШТ МОП '!P78+'Расчет ШТ внебюджет'!P78</f>
        <v>0</v>
      </c>
      <c r="Q78" s="4">
        <f>'Расчет  ШТ 08.03.01'!Q78+'Расчет ШТ ДОУ'!Q78+'Расчет ШТ МОП '!Q78+'Расчет ШТ внебюджет'!Q78</f>
        <v>0</v>
      </c>
      <c r="R78" s="4">
        <f t="shared" si="21"/>
        <v>0</v>
      </c>
      <c r="S78" s="4">
        <v>1.2</v>
      </c>
      <c r="T78" s="4">
        <f t="shared" si="18"/>
        <v>0</v>
      </c>
      <c r="U78" s="6">
        <v>0.3</v>
      </c>
      <c r="V78" s="4">
        <f t="shared" si="19"/>
        <v>0</v>
      </c>
      <c r="W78" s="4">
        <f t="shared" si="20"/>
        <v>0</v>
      </c>
      <c r="Y78" s="53" t="e">
        <f t="shared" si="15"/>
        <v>#DIV/0!</v>
      </c>
    </row>
    <row r="79" spans="2:25" hidden="1" x14ac:dyDescent="0.2">
      <c r="B79" s="12" t="s">
        <v>46</v>
      </c>
      <c r="C79" s="4">
        <f>'Расчет  ШТ 08.03.01'!C79+'Расчет ШТ ДОУ'!C79+'Расчет ШТ МОП '!C79+'Расчет ШТ внебюджет'!C79</f>
        <v>0</v>
      </c>
      <c r="D79" s="64">
        <v>5737</v>
      </c>
      <c r="E79" s="4">
        <f t="shared" si="17"/>
        <v>0</v>
      </c>
      <c r="F79" s="6">
        <f>'Расчет  ШТ 08.03.01'!F79+'Расчет ШТ ДОУ'!F79+'Расчет ШТ МОП '!F79+'Расчет ШТ внебюджет'!F79</f>
        <v>0</v>
      </c>
      <c r="G79" s="4">
        <f>'Расчет  ШТ 08.03.01'!G79+'Расчет ШТ ДОУ'!G79+'Расчет ШТ МОП '!G79+'Расчет ШТ внебюджет'!G79</f>
        <v>0</v>
      </c>
      <c r="H79" s="6">
        <f>'Расчет  ШТ 08.03.01'!H79+'Расчет ШТ ДОУ'!H79+'Расчет ШТ МОП '!H79+'Расчет ШТ внебюджет'!H79</f>
        <v>0</v>
      </c>
      <c r="I79" s="4">
        <f>'Расчет  ШТ 08.03.01'!I79+'Расчет ШТ ДОУ'!I79+'Расчет ШТ МОП '!I79+'Расчет ШТ внебюджет'!I79</f>
        <v>0</v>
      </c>
      <c r="J79" s="6">
        <f>'Расчет  ШТ 08.03.01'!J79+'Расчет ШТ ДОУ'!J79+'Расчет ШТ МОП '!J79+'Расчет ШТ внебюджет'!J79</f>
        <v>0</v>
      </c>
      <c r="K79" s="4">
        <f>'Расчет  ШТ 08.03.01'!K79+'Расчет ШТ ДОУ'!K79+'Расчет ШТ МОП '!K79+'Расчет ШТ внебюджет'!K79</f>
        <v>0</v>
      </c>
      <c r="L79" s="4">
        <f>'Расчет  ШТ 08.03.01'!L79+'Расчет ШТ ДОУ'!L79+'Расчет ШТ МОП '!L79+'Расчет ШТ внебюджет'!L79</f>
        <v>0</v>
      </c>
      <c r="M79" s="4">
        <f>'Расчет  ШТ 08.03.01'!M79+'Расчет ШТ ДОУ'!M79+'Расчет ШТ МОП '!M79+'Расчет ШТ внебюджет'!M79</f>
        <v>0</v>
      </c>
      <c r="N79" s="6">
        <f>'Расчет  ШТ 08.03.01'!N79+'Расчет ШТ ДОУ'!N79+'Расчет ШТ МОП '!N79+'Расчет ШТ внебюджет'!N79</f>
        <v>0</v>
      </c>
      <c r="O79" s="4">
        <f>'Расчет  ШТ 08.03.01'!O79+'Расчет ШТ ДОУ'!O79+'Расчет ШТ МОП '!O79+'Расчет ШТ внебюджет'!O79</f>
        <v>0</v>
      </c>
      <c r="P79" s="6">
        <f>'Расчет  ШТ 08.03.01'!P79+'Расчет ШТ ДОУ'!P79+'Расчет ШТ МОП '!P79+'Расчет ШТ внебюджет'!P79</f>
        <v>0</v>
      </c>
      <c r="Q79" s="4">
        <f>'Расчет  ШТ 08.03.01'!Q79+'Расчет ШТ ДОУ'!Q79+'Расчет ШТ МОП '!Q79+'Расчет ШТ внебюджет'!Q79</f>
        <v>0</v>
      </c>
      <c r="R79" s="4">
        <f t="shared" si="21"/>
        <v>0</v>
      </c>
      <c r="S79" s="4">
        <v>1.2</v>
      </c>
      <c r="T79" s="4">
        <f t="shared" si="18"/>
        <v>0</v>
      </c>
      <c r="U79" s="6">
        <v>0.3</v>
      </c>
      <c r="V79" s="4">
        <f t="shared" si="19"/>
        <v>0</v>
      </c>
      <c r="W79" s="4">
        <f t="shared" si="20"/>
        <v>0</v>
      </c>
      <c r="Y79" s="53" t="e">
        <f t="shared" si="15"/>
        <v>#DIV/0!</v>
      </c>
    </row>
    <row r="80" spans="2:25" x14ac:dyDescent="0.2">
      <c r="B80" s="12" t="s">
        <v>44</v>
      </c>
      <c r="C80" s="4">
        <f>'Расчет  ШТ 08.03.01'!C80+'Расчет ШТ ДОУ'!C80+'Расчет ШТ МОП '!C80+'Расчет ШТ внебюджет'!C80</f>
        <v>0.25</v>
      </c>
      <c r="D80" s="64">
        <v>9706</v>
      </c>
      <c r="E80" s="4">
        <f t="shared" si="17"/>
        <v>2426.5</v>
      </c>
      <c r="F80" s="6">
        <f>'Расчет  ШТ 08.03.01'!F80+'Расчет ШТ ДОУ'!F80+'Расчет ШТ МОП '!F80+'Расчет ШТ внебюджет'!F80</f>
        <v>0</v>
      </c>
      <c r="G80" s="4">
        <f>'Расчет  ШТ 08.03.01'!G80+'Расчет ШТ ДОУ'!G80+'Расчет ШТ МОП '!G80+'Расчет ШТ внебюджет'!G80</f>
        <v>0</v>
      </c>
      <c r="H80" s="6">
        <f>'Расчет  ШТ 08.03.01'!H80+'Расчет ШТ ДОУ'!H80+'Расчет ШТ МОП '!H80+'Расчет ШТ внебюджет'!H80</f>
        <v>0</v>
      </c>
      <c r="I80" s="4">
        <f>'Расчет  ШТ 08.03.01'!I80+'Расчет ШТ ДОУ'!I80+'Расчет ШТ МОП '!I80+'Расчет ШТ внебюджет'!I80</f>
        <v>0</v>
      </c>
      <c r="J80" s="6">
        <f>'Расчет  ШТ 08.03.01'!J80+'Расчет ШТ ДОУ'!J80+'Расчет ШТ МОП '!J80+'Расчет ШТ внебюджет'!J80</f>
        <v>0</v>
      </c>
      <c r="K80" s="4">
        <f>'Расчет  ШТ 08.03.01'!K80+'Расчет ШТ ДОУ'!K80+'Расчет ШТ МОП '!K80+'Расчет ШТ внебюджет'!K80</f>
        <v>0</v>
      </c>
      <c r="L80" s="4">
        <f>'Расчет  ШТ 08.03.01'!L80+'Расчет ШТ ДОУ'!L80+'Расчет ШТ МОП '!L80+'Расчет ШТ внебюджет'!L80</f>
        <v>0</v>
      </c>
      <c r="M80" s="4">
        <f>'Расчет  ШТ 08.03.01'!M80+'Расчет ШТ ДОУ'!M80+'Расчет ШТ МОП '!M80+'Расчет ШТ внебюджет'!M80</f>
        <v>0</v>
      </c>
      <c r="N80" s="6">
        <f>'Расчет  ШТ 08.03.01'!N80+'Расчет ШТ ДОУ'!N80+'Расчет ШТ МОП '!N80+'Расчет ШТ внебюджет'!N80</f>
        <v>0</v>
      </c>
      <c r="O80" s="4">
        <f>'Расчет  ШТ 08.03.01'!O80+'Расчет ШТ ДОУ'!O80+'Расчет ШТ МОП '!O80+'Расчет ШТ внебюджет'!O80</f>
        <v>0</v>
      </c>
      <c r="P80" s="6">
        <f>'Расчет  ШТ 08.03.01'!P80+'Расчет ШТ ДОУ'!P80+'Расчет ШТ МОП '!P80+'Расчет ШТ внебюджет'!P80</f>
        <v>0</v>
      </c>
      <c r="Q80" s="4">
        <f>'Расчет  ШТ 08.03.01'!Q80+'Расчет ШТ ДОУ'!Q80+'Расчет ШТ МОП '!Q80+'Расчет ШТ внебюджет'!Q80</f>
        <v>0</v>
      </c>
      <c r="R80" s="4">
        <f t="shared" si="21"/>
        <v>2426.5</v>
      </c>
      <c r="S80" s="4">
        <v>1.2</v>
      </c>
      <c r="T80" s="4">
        <f t="shared" si="18"/>
        <v>485.29999999999973</v>
      </c>
      <c r="U80" s="6">
        <v>0.3</v>
      </c>
      <c r="V80" s="4">
        <f t="shared" si="19"/>
        <v>727.94999999999993</v>
      </c>
      <c r="W80" s="4">
        <f t="shared" si="20"/>
        <v>3639.7499999999995</v>
      </c>
      <c r="Y80" s="53">
        <f t="shared" si="15"/>
        <v>14558.999999999998</v>
      </c>
    </row>
    <row r="81" spans="2:25" hidden="1" x14ac:dyDescent="0.2">
      <c r="B81" s="12" t="s">
        <v>72</v>
      </c>
      <c r="C81" s="4">
        <f>'Расчет  ШТ 08.03.01'!C81+'Расчет ШТ ДОУ'!C81+'Расчет ШТ МОП '!C81+'Расчет ШТ внебюджет'!C81</f>
        <v>0</v>
      </c>
      <c r="D81" s="64">
        <v>5677</v>
      </c>
      <c r="E81" s="4">
        <f t="shared" si="17"/>
        <v>0</v>
      </c>
      <c r="F81" s="6">
        <f>'Расчет  ШТ 08.03.01'!F81+'Расчет ШТ ДОУ'!F81+'Расчет ШТ МОП '!F81+'Расчет ШТ внебюджет'!F81</f>
        <v>0</v>
      </c>
      <c r="G81" s="4">
        <f>'Расчет  ШТ 08.03.01'!G81+'Расчет ШТ ДОУ'!G81+'Расчет ШТ МОП '!G81+'Расчет ШТ внебюджет'!G81</f>
        <v>0</v>
      </c>
      <c r="H81" s="6">
        <f>'Расчет  ШТ 08.03.01'!H81+'Расчет ШТ ДОУ'!H81+'Расчет ШТ МОП '!H81+'Расчет ШТ внебюджет'!H81</f>
        <v>0</v>
      </c>
      <c r="I81" s="4">
        <f>'Расчет  ШТ 08.03.01'!I81+'Расчет ШТ ДОУ'!I81+'Расчет ШТ МОП '!I81+'Расчет ШТ внебюджет'!I81</f>
        <v>0</v>
      </c>
      <c r="J81" s="6">
        <f>'Расчет  ШТ 08.03.01'!J81+'Расчет ШТ ДОУ'!J81+'Расчет ШТ МОП '!J81+'Расчет ШТ внебюджет'!J81</f>
        <v>0</v>
      </c>
      <c r="K81" s="4">
        <f>'Расчет  ШТ 08.03.01'!K81+'Расчет ШТ ДОУ'!K81+'Расчет ШТ МОП '!K81+'Расчет ШТ внебюджет'!K81</f>
        <v>0</v>
      </c>
      <c r="L81" s="4">
        <f>'Расчет  ШТ 08.03.01'!L81+'Расчет ШТ ДОУ'!L81+'Расчет ШТ МОП '!L81+'Расчет ШТ внебюджет'!L81</f>
        <v>0</v>
      </c>
      <c r="M81" s="4">
        <f>'Расчет  ШТ 08.03.01'!M81+'Расчет ШТ ДОУ'!M81+'Расчет ШТ МОП '!M81+'Расчет ШТ внебюджет'!M81</f>
        <v>0</v>
      </c>
      <c r="N81" s="6">
        <f>'Расчет  ШТ 08.03.01'!N81+'Расчет ШТ ДОУ'!N81+'Расчет ШТ МОП '!N81+'Расчет ШТ внебюджет'!N81</f>
        <v>0</v>
      </c>
      <c r="O81" s="4">
        <f>'Расчет  ШТ 08.03.01'!O81+'Расчет ШТ ДОУ'!O81+'Расчет ШТ МОП '!O81+'Расчет ШТ внебюджет'!O81</f>
        <v>0</v>
      </c>
      <c r="P81" s="6">
        <f>'Расчет  ШТ 08.03.01'!P81+'Расчет ШТ ДОУ'!P81+'Расчет ШТ МОП '!P81+'Расчет ШТ внебюджет'!P81</f>
        <v>0</v>
      </c>
      <c r="Q81" s="4">
        <f>'Расчет  ШТ 08.03.01'!Q81+'Расчет ШТ ДОУ'!Q81+'Расчет ШТ МОП '!Q81+'Расчет ШТ внебюджет'!Q81</f>
        <v>0</v>
      </c>
      <c r="R81" s="4">
        <f t="shared" si="21"/>
        <v>0</v>
      </c>
      <c r="S81" s="4">
        <v>1.2</v>
      </c>
      <c r="T81" s="4">
        <f t="shared" si="18"/>
        <v>0</v>
      </c>
      <c r="U81" s="6">
        <v>0.3</v>
      </c>
      <c r="V81" s="4">
        <f t="shared" si="19"/>
        <v>0</v>
      </c>
      <c r="W81" s="4">
        <f t="shared" si="20"/>
        <v>0</v>
      </c>
      <c r="Y81" s="53" t="e">
        <f t="shared" ref="Y81:Y109" si="22">W81/C81</f>
        <v>#DIV/0!</v>
      </c>
    </row>
    <row r="82" spans="2:25" hidden="1" x14ac:dyDescent="0.2">
      <c r="B82" s="18" t="s">
        <v>86</v>
      </c>
      <c r="C82" s="4">
        <f>'Расчет  ШТ 08.03.01'!C82+'Расчет ШТ ДОУ'!C82+'Расчет ШТ МОП '!C82+'Расчет ШТ внебюджет'!C82</f>
        <v>0</v>
      </c>
      <c r="D82" s="64">
        <v>4937</v>
      </c>
      <c r="E82" s="4">
        <f t="shared" si="17"/>
        <v>0</v>
      </c>
      <c r="F82" s="6">
        <f>'Расчет  ШТ 08.03.01'!F82+'Расчет ШТ ДОУ'!F82+'Расчет ШТ МОП '!F82+'Расчет ШТ внебюджет'!F82</f>
        <v>0</v>
      </c>
      <c r="G82" s="4">
        <f>'Расчет  ШТ 08.03.01'!G82+'Расчет ШТ ДОУ'!G82+'Расчет ШТ МОП '!G82+'Расчет ШТ внебюджет'!G82</f>
        <v>0</v>
      </c>
      <c r="H82" s="6">
        <f>'Расчет  ШТ 08.03.01'!H82+'Расчет ШТ ДОУ'!H82+'Расчет ШТ МОП '!H82+'Расчет ШТ внебюджет'!H82</f>
        <v>0</v>
      </c>
      <c r="I82" s="4">
        <f>'Расчет  ШТ 08.03.01'!I82+'Расчет ШТ ДОУ'!I82+'Расчет ШТ МОП '!I82+'Расчет ШТ внебюджет'!I82</f>
        <v>0</v>
      </c>
      <c r="J82" s="6">
        <f>'Расчет  ШТ 08.03.01'!J82+'Расчет ШТ ДОУ'!J82+'Расчет ШТ МОП '!J82+'Расчет ШТ внебюджет'!J82</f>
        <v>0</v>
      </c>
      <c r="K82" s="4">
        <f>'Расчет  ШТ 08.03.01'!K82+'Расчет ШТ ДОУ'!K82+'Расчет ШТ МОП '!K82+'Расчет ШТ внебюджет'!K82</f>
        <v>0</v>
      </c>
      <c r="L82" s="4">
        <f>'Расчет  ШТ 08.03.01'!L82+'Расчет ШТ ДОУ'!L82+'Расчет ШТ МОП '!L82+'Расчет ШТ внебюджет'!L82</f>
        <v>0</v>
      </c>
      <c r="M82" s="4">
        <f>'Расчет  ШТ 08.03.01'!M82+'Расчет ШТ ДОУ'!M82+'Расчет ШТ МОП '!M82+'Расчет ШТ внебюджет'!M82</f>
        <v>0</v>
      </c>
      <c r="N82" s="6">
        <f>'Расчет  ШТ 08.03.01'!N82+'Расчет ШТ ДОУ'!N82+'Расчет ШТ МОП '!N82+'Расчет ШТ внебюджет'!N82</f>
        <v>0</v>
      </c>
      <c r="O82" s="4">
        <f>'Расчет  ШТ 08.03.01'!O82+'Расчет ШТ ДОУ'!O82+'Расчет ШТ МОП '!O82+'Расчет ШТ внебюджет'!O82</f>
        <v>0</v>
      </c>
      <c r="P82" s="6">
        <f>'Расчет  ШТ 08.03.01'!P82+'Расчет ШТ ДОУ'!P82+'Расчет ШТ МОП '!P82+'Расчет ШТ внебюджет'!P82</f>
        <v>0</v>
      </c>
      <c r="Q82" s="4">
        <f>'Расчет  ШТ 08.03.01'!Q82+'Расчет ШТ ДОУ'!Q82+'Расчет ШТ МОП '!Q82+'Расчет ШТ внебюджет'!Q82</f>
        <v>0</v>
      </c>
      <c r="R82" s="4">
        <f t="shared" si="21"/>
        <v>0</v>
      </c>
      <c r="S82" s="4">
        <v>1.2</v>
      </c>
      <c r="T82" s="4">
        <f t="shared" si="18"/>
        <v>0</v>
      </c>
      <c r="U82" s="6">
        <v>0.3</v>
      </c>
      <c r="V82" s="4">
        <f t="shared" si="19"/>
        <v>0</v>
      </c>
      <c r="W82" s="4">
        <f t="shared" si="20"/>
        <v>0</v>
      </c>
      <c r="Y82" s="53" t="e">
        <f t="shared" si="22"/>
        <v>#DIV/0!</v>
      </c>
    </row>
    <row r="83" spans="2:25" hidden="1" x14ac:dyDescent="0.2">
      <c r="B83" s="18" t="s">
        <v>51</v>
      </c>
      <c r="C83" s="4">
        <f>'Расчет  ШТ 08.03.01'!C83+'Расчет ШТ ДОУ'!C83+'Расчет ШТ МОП '!C83+'Расчет ШТ внебюджет'!C83</f>
        <v>0</v>
      </c>
      <c r="D83" s="64">
        <v>5381</v>
      </c>
      <c r="E83" s="4">
        <f t="shared" si="17"/>
        <v>0</v>
      </c>
      <c r="F83" s="6">
        <f>'Расчет  ШТ 08.03.01'!F83+'Расчет ШТ ДОУ'!F83+'Расчет ШТ МОП '!F83+'Расчет ШТ внебюджет'!F83</f>
        <v>0</v>
      </c>
      <c r="G83" s="4">
        <f>'Расчет  ШТ 08.03.01'!G83+'Расчет ШТ ДОУ'!G83+'Расчет ШТ МОП '!G83+'Расчет ШТ внебюджет'!G83</f>
        <v>0</v>
      </c>
      <c r="H83" s="6">
        <f>'Расчет  ШТ 08.03.01'!H83+'Расчет ШТ ДОУ'!H83+'Расчет ШТ МОП '!H83+'Расчет ШТ внебюджет'!H83</f>
        <v>0</v>
      </c>
      <c r="I83" s="4">
        <f>'Расчет  ШТ 08.03.01'!I83+'Расчет ШТ ДОУ'!I83+'Расчет ШТ МОП '!I83+'Расчет ШТ внебюджет'!I83</f>
        <v>0</v>
      </c>
      <c r="J83" s="6">
        <f>'Расчет  ШТ 08.03.01'!J83+'Расчет ШТ ДОУ'!J83+'Расчет ШТ МОП '!J83+'Расчет ШТ внебюджет'!J83</f>
        <v>0</v>
      </c>
      <c r="K83" s="4">
        <f>'Расчет  ШТ 08.03.01'!K83+'Расчет ШТ ДОУ'!K83+'Расчет ШТ МОП '!K83+'Расчет ШТ внебюджет'!K83</f>
        <v>0</v>
      </c>
      <c r="L83" s="4">
        <f>'Расчет  ШТ 08.03.01'!L83+'Расчет ШТ ДОУ'!L83+'Расчет ШТ МОП '!L83+'Расчет ШТ внебюджет'!L83</f>
        <v>0</v>
      </c>
      <c r="M83" s="4">
        <f>'Расчет  ШТ 08.03.01'!M83+'Расчет ШТ ДОУ'!M83+'Расчет ШТ МОП '!M83+'Расчет ШТ внебюджет'!M83</f>
        <v>0</v>
      </c>
      <c r="N83" s="6">
        <f>'Расчет  ШТ 08.03.01'!N83+'Расчет ШТ ДОУ'!N83+'Расчет ШТ МОП '!N83+'Расчет ШТ внебюджет'!N83</f>
        <v>0</v>
      </c>
      <c r="O83" s="4">
        <f>'Расчет  ШТ 08.03.01'!O83+'Расчет ШТ ДОУ'!O83+'Расчет ШТ МОП '!O83+'Расчет ШТ внебюджет'!O83</f>
        <v>0</v>
      </c>
      <c r="P83" s="6">
        <f>'Расчет  ШТ 08.03.01'!P83+'Расчет ШТ ДОУ'!P83+'Расчет ШТ МОП '!P83+'Расчет ШТ внебюджет'!P83</f>
        <v>0</v>
      </c>
      <c r="Q83" s="4">
        <f>'Расчет  ШТ 08.03.01'!Q83+'Расчет ШТ ДОУ'!Q83+'Расчет ШТ МОП '!Q83+'Расчет ШТ внебюджет'!Q83</f>
        <v>0</v>
      </c>
      <c r="R83" s="4">
        <f t="shared" si="21"/>
        <v>0</v>
      </c>
      <c r="S83" s="4">
        <v>1.2</v>
      </c>
      <c r="T83" s="4">
        <f t="shared" si="18"/>
        <v>0</v>
      </c>
      <c r="U83" s="6">
        <v>0.3</v>
      </c>
      <c r="V83" s="4">
        <f t="shared" si="19"/>
        <v>0</v>
      </c>
      <c r="W83" s="4">
        <f t="shared" si="20"/>
        <v>0</v>
      </c>
      <c r="Y83" s="53" t="e">
        <f t="shared" si="22"/>
        <v>#DIV/0!</v>
      </c>
    </row>
    <row r="84" spans="2:25" hidden="1" x14ac:dyDescent="0.2">
      <c r="B84" s="12"/>
      <c r="C84" s="4">
        <f>'Расчет  ШТ 08.03.01'!C84+'Расчет ШТ ДОУ'!C84+'Расчет ШТ МОП '!C84+'Расчет ШТ внебюджет'!C84</f>
        <v>0</v>
      </c>
      <c r="D84" s="64"/>
      <c r="E84" s="4">
        <f t="shared" si="17"/>
        <v>0</v>
      </c>
      <c r="F84" s="6">
        <f>'Расчет  ШТ 08.03.01'!F84+'Расчет ШТ ДОУ'!F84+'Расчет ШТ МОП '!F84+'Расчет ШТ внебюджет'!F84</f>
        <v>0</v>
      </c>
      <c r="G84" s="4">
        <f>'Расчет  ШТ 08.03.01'!G84+'Расчет ШТ ДОУ'!G84+'Расчет ШТ МОП '!G84+'Расчет ШТ внебюджет'!G84</f>
        <v>0</v>
      </c>
      <c r="H84" s="6">
        <f>'Расчет  ШТ 08.03.01'!H84+'Расчет ШТ ДОУ'!H84+'Расчет ШТ МОП '!H84+'Расчет ШТ внебюджет'!H84</f>
        <v>0</v>
      </c>
      <c r="I84" s="4">
        <f>'Расчет  ШТ 08.03.01'!I84+'Расчет ШТ ДОУ'!I84+'Расчет ШТ МОП '!I84+'Расчет ШТ внебюджет'!I84</f>
        <v>0</v>
      </c>
      <c r="J84" s="6">
        <f>'Расчет  ШТ 08.03.01'!J84+'Расчет ШТ ДОУ'!J84+'Расчет ШТ МОП '!J84+'Расчет ШТ внебюджет'!J84</f>
        <v>0</v>
      </c>
      <c r="K84" s="4">
        <f>'Расчет  ШТ 08.03.01'!K84+'Расчет ШТ ДОУ'!K84+'Расчет ШТ МОП '!K84+'Расчет ШТ внебюджет'!K84</f>
        <v>0</v>
      </c>
      <c r="L84" s="4">
        <f>'Расчет  ШТ 08.03.01'!L84+'Расчет ШТ ДОУ'!L84+'Расчет ШТ МОП '!L84+'Расчет ШТ внебюджет'!L84</f>
        <v>0</v>
      </c>
      <c r="M84" s="4">
        <f>'Расчет  ШТ 08.03.01'!M84+'Расчет ШТ ДОУ'!M84+'Расчет ШТ МОП '!M84+'Расчет ШТ внебюджет'!M84</f>
        <v>0</v>
      </c>
      <c r="N84" s="6">
        <f>'Расчет  ШТ 08.03.01'!N84+'Расчет ШТ ДОУ'!N84+'Расчет ШТ МОП '!N84+'Расчет ШТ внебюджет'!N84</f>
        <v>0</v>
      </c>
      <c r="O84" s="4">
        <f>'Расчет  ШТ 08.03.01'!O84+'Расчет ШТ ДОУ'!O84+'Расчет ШТ МОП '!O84+'Расчет ШТ внебюджет'!O84</f>
        <v>0</v>
      </c>
      <c r="P84" s="6">
        <f>'Расчет  ШТ 08.03.01'!P84+'Расчет ШТ ДОУ'!P84+'Расчет ШТ МОП '!P84+'Расчет ШТ внебюджет'!P84</f>
        <v>0</v>
      </c>
      <c r="Q84" s="4">
        <f>'Расчет  ШТ 08.03.01'!Q84+'Расчет ШТ ДОУ'!Q84+'Расчет ШТ МОП '!Q84+'Расчет ШТ внебюджет'!Q84</f>
        <v>0</v>
      </c>
      <c r="R84" s="4">
        <f t="shared" si="21"/>
        <v>0</v>
      </c>
      <c r="S84" s="4">
        <v>1.2</v>
      </c>
      <c r="T84" s="4">
        <f t="shared" si="18"/>
        <v>0</v>
      </c>
      <c r="U84" s="6">
        <v>0.3</v>
      </c>
      <c r="V84" s="4">
        <f t="shared" si="19"/>
        <v>0</v>
      </c>
      <c r="W84" s="4">
        <f t="shared" si="20"/>
        <v>0</v>
      </c>
      <c r="Y84" s="53" t="e">
        <f t="shared" si="22"/>
        <v>#DIV/0!</v>
      </c>
    </row>
    <row r="85" spans="2:25" hidden="1" x14ac:dyDescent="0.2">
      <c r="B85" s="12"/>
      <c r="C85" s="4">
        <f>'Расчет  ШТ 08.03.01'!C85+'Расчет ШТ ДОУ'!C85+'Расчет ШТ МОП '!C85+'Расчет ШТ внебюджет'!C85</f>
        <v>0</v>
      </c>
      <c r="D85" s="64"/>
      <c r="E85" s="4">
        <f t="shared" si="17"/>
        <v>0</v>
      </c>
      <c r="F85" s="6">
        <f>'Расчет  ШТ 08.03.01'!F85+'Расчет ШТ ДОУ'!F85+'Расчет ШТ МОП '!F85+'Расчет ШТ внебюджет'!F85</f>
        <v>0</v>
      </c>
      <c r="G85" s="4">
        <f>'Расчет  ШТ 08.03.01'!G85+'Расчет ШТ ДОУ'!G85+'Расчет ШТ МОП '!G85+'Расчет ШТ внебюджет'!G85</f>
        <v>0</v>
      </c>
      <c r="H85" s="6">
        <f>'Расчет  ШТ 08.03.01'!H85+'Расчет ШТ ДОУ'!H85+'Расчет ШТ МОП '!H85+'Расчет ШТ внебюджет'!H85</f>
        <v>0</v>
      </c>
      <c r="I85" s="4">
        <f>'Расчет  ШТ 08.03.01'!I85+'Расчет ШТ ДОУ'!I85+'Расчет ШТ МОП '!I85+'Расчет ШТ внебюджет'!I85</f>
        <v>0</v>
      </c>
      <c r="J85" s="6">
        <f>'Расчет  ШТ 08.03.01'!J85+'Расчет ШТ ДОУ'!J85+'Расчет ШТ МОП '!J85+'Расчет ШТ внебюджет'!J85</f>
        <v>0</v>
      </c>
      <c r="K85" s="4">
        <f>'Расчет  ШТ 08.03.01'!K85+'Расчет ШТ ДОУ'!K85+'Расчет ШТ МОП '!K85+'Расчет ШТ внебюджет'!K85</f>
        <v>0</v>
      </c>
      <c r="L85" s="4">
        <f>'Расчет  ШТ 08.03.01'!L85+'Расчет ШТ ДОУ'!L85+'Расчет ШТ МОП '!L85+'Расчет ШТ внебюджет'!L85</f>
        <v>0</v>
      </c>
      <c r="M85" s="4">
        <f>'Расчет  ШТ 08.03.01'!M85+'Расчет ШТ ДОУ'!M85+'Расчет ШТ МОП '!M85+'Расчет ШТ внебюджет'!M85</f>
        <v>0</v>
      </c>
      <c r="N85" s="6">
        <f>'Расчет  ШТ 08.03.01'!N85+'Расчет ШТ ДОУ'!N85+'Расчет ШТ МОП '!N85+'Расчет ШТ внебюджет'!N85</f>
        <v>0</v>
      </c>
      <c r="O85" s="4">
        <f>'Расчет  ШТ 08.03.01'!O85+'Расчет ШТ ДОУ'!O85+'Расчет ШТ МОП '!O85+'Расчет ШТ внебюджет'!O85</f>
        <v>0</v>
      </c>
      <c r="P85" s="6">
        <f>'Расчет  ШТ 08.03.01'!P85+'Расчет ШТ ДОУ'!P85+'Расчет ШТ МОП '!P85+'Расчет ШТ внебюджет'!P85</f>
        <v>0</v>
      </c>
      <c r="Q85" s="4">
        <f>'Расчет  ШТ 08.03.01'!Q85+'Расчет ШТ ДОУ'!Q85+'Расчет ШТ МОП '!Q85+'Расчет ШТ внебюджет'!Q85</f>
        <v>0</v>
      </c>
      <c r="R85" s="4">
        <f t="shared" si="21"/>
        <v>0</v>
      </c>
      <c r="S85" s="4">
        <v>1.2</v>
      </c>
      <c r="T85" s="4">
        <f t="shared" si="18"/>
        <v>0</v>
      </c>
      <c r="U85" s="6">
        <v>0.3</v>
      </c>
      <c r="V85" s="4">
        <f t="shared" si="19"/>
        <v>0</v>
      </c>
      <c r="W85" s="4">
        <f t="shared" si="20"/>
        <v>0</v>
      </c>
      <c r="Y85" s="53" t="e">
        <f t="shared" si="22"/>
        <v>#DIV/0!</v>
      </c>
    </row>
    <row r="86" spans="2:25" hidden="1" x14ac:dyDescent="0.2">
      <c r="B86" s="12"/>
      <c r="C86" s="4">
        <f>'Расчет  ШТ 08.03.01'!C86+'Расчет ШТ ДОУ'!C86+'Расчет ШТ МОП '!C86+'Расчет ШТ внебюджет'!C86</f>
        <v>0</v>
      </c>
      <c r="D86" s="64"/>
      <c r="E86" s="4">
        <f t="shared" si="17"/>
        <v>0</v>
      </c>
      <c r="F86" s="6">
        <f>'Расчет  ШТ 08.03.01'!F86+'Расчет ШТ ДОУ'!F86+'Расчет ШТ МОП '!F86+'Расчет ШТ внебюджет'!F86</f>
        <v>0</v>
      </c>
      <c r="G86" s="4">
        <f>'Расчет  ШТ 08.03.01'!G86+'Расчет ШТ ДОУ'!G86+'Расчет ШТ МОП '!G86+'Расчет ШТ внебюджет'!G86</f>
        <v>0</v>
      </c>
      <c r="H86" s="6">
        <f>'Расчет  ШТ 08.03.01'!H86+'Расчет ШТ ДОУ'!H86+'Расчет ШТ МОП '!H86+'Расчет ШТ внебюджет'!H86</f>
        <v>0</v>
      </c>
      <c r="I86" s="4">
        <f>'Расчет  ШТ 08.03.01'!I86+'Расчет ШТ ДОУ'!I86+'Расчет ШТ МОП '!I86+'Расчет ШТ внебюджет'!I86</f>
        <v>0</v>
      </c>
      <c r="J86" s="6">
        <f>'Расчет  ШТ 08.03.01'!J86+'Расчет ШТ ДОУ'!J86+'Расчет ШТ МОП '!J86+'Расчет ШТ внебюджет'!J86</f>
        <v>0</v>
      </c>
      <c r="K86" s="4">
        <f>'Расчет  ШТ 08.03.01'!K86+'Расчет ШТ ДОУ'!K86+'Расчет ШТ МОП '!K86+'Расчет ШТ внебюджет'!K86</f>
        <v>0</v>
      </c>
      <c r="L86" s="4">
        <f>'Расчет  ШТ 08.03.01'!L86+'Расчет ШТ ДОУ'!L86+'Расчет ШТ МОП '!L86+'Расчет ШТ внебюджет'!L86</f>
        <v>0</v>
      </c>
      <c r="M86" s="4">
        <f>'Расчет  ШТ 08.03.01'!M86+'Расчет ШТ ДОУ'!M86+'Расчет ШТ МОП '!M86+'Расчет ШТ внебюджет'!M86</f>
        <v>0</v>
      </c>
      <c r="N86" s="6">
        <f>'Расчет  ШТ 08.03.01'!N86+'Расчет ШТ ДОУ'!N86+'Расчет ШТ МОП '!N86+'Расчет ШТ внебюджет'!N86</f>
        <v>0</v>
      </c>
      <c r="O86" s="4">
        <f>'Расчет  ШТ 08.03.01'!O86+'Расчет ШТ ДОУ'!O86+'Расчет ШТ МОП '!O86+'Расчет ШТ внебюджет'!O86</f>
        <v>0</v>
      </c>
      <c r="P86" s="6">
        <f>'Расчет  ШТ 08.03.01'!P86+'Расчет ШТ ДОУ'!P86+'Расчет ШТ МОП '!P86+'Расчет ШТ внебюджет'!P86</f>
        <v>0</v>
      </c>
      <c r="Q86" s="4">
        <f>'Расчет  ШТ 08.03.01'!Q86+'Расчет ШТ ДОУ'!Q86+'Расчет ШТ МОП '!Q86+'Расчет ШТ внебюджет'!Q86</f>
        <v>0</v>
      </c>
      <c r="R86" s="4">
        <f t="shared" si="21"/>
        <v>0</v>
      </c>
      <c r="S86" s="4">
        <v>1.2</v>
      </c>
      <c r="T86" s="4">
        <f t="shared" si="18"/>
        <v>0</v>
      </c>
      <c r="U86" s="6">
        <v>0.3</v>
      </c>
      <c r="V86" s="4">
        <f t="shared" si="19"/>
        <v>0</v>
      </c>
      <c r="W86" s="4">
        <f t="shared" si="20"/>
        <v>0</v>
      </c>
      <c r="Y86" s="53" t="e">
        <f t="shared" si="22"/>
        <v>#DIV/0!</v>
      </c>
    </row>
    <row r="87" spans="2:25" hidden="1" x14ac:dyDescent="0.2">
      <c r="B87" s="12"/>
      <c r="C87" s="4">
        <f>'Расчет  ШТ 08.03.01'!C87+'Расчет ШТ ДОУ'!C87+'Расчет ШТ МОП '!C87+'Расчет ШТ внебюджет'!C87</f>
        <v>0</v>
      </c>
      <c r="D87" s="64"/>
      <c r="E87" s="4">
        <f t="shared" si="17"/>
        <v>0</v>
      </c>
      <c r="F87" s="6">
        <f>'Расчет  ШТ 08.03.01'!F87+'Расчет ШТ ДОУ'!F87+'Расчет ШТ МОП '!F87+'Расчет ШТ внебюджет'!F87</f>
        <v>0</v>
      </c>
      <c r="G87" s="4">
        <f>'Расчет  ШТ 08.03.01'!G87+'Расчет ШТ ДОУ'!G87+'Расчет ШТ МОП '!G87+'Расчет ШТ внебюджет'!G87</f>
        <v>0</v>
      </c>
      <c r="H87" s="6">
        <f>'Расчет  ШТ 08.03.01'!H87+'Расчет ШТ ДОУ'!H87+'Расчет ШТ МОП '!H87+'Расчет ШТ внебюджет'!H87</f>
        <v>0</v>
      </c>
      <c r="I87" s="4">
        <f>'Расчет  ШТ 08.03.01'!I87+'Расчет ШТ ДОУ'!I87+'Расчет ШТ МОП '!I87+'Расчет ШТ внебюджет'!I87</f>
        <v>0</v>
      </c>
      <c r="J87" s="6">
        <f>'Расчет  ШТ 08.03.01'!J87+'Расчет ШТ ДОУ'!J87+'Расчет ШТ МОП '!J87+'Расчет ШТ внебюджет'!J87</f>
        <v>0</v>
      </c>
      <c r="K87" s="4">
        <f>'Расчет  ШТ 08.03.01'!K87+'Расчет ШТ ДОУ'!K87+'Расчет ШТ МОП '!K87+'Расчет ШТ внебюджет'!K87</f>
        <v>0</v>
      </c>
      <c r="L87" s="4">
        <f>'Расчет  ШТ 08.03.01'!L87+'Расчет ШТ ДОУ'!L87+'Расчет ШТ МОП '!L87+'Расчет ШТ внебюджет'!L87</f>
        <v>0</v>
      </c>
      <c r="M87" s="4">
        <f>'Расчет  ШТ 08.03.01'!M87+'Расчет ШТ ДОУ'!M87+'Расчет ШТ МОП '!M87+'Расчет ШТ внебюджет'!M87</f>
        <v>0</v>
      </c>
      <c r="N87" s="6">
        <f>'Расчет  ШТ 08.03.01'!N87+'Расчет ШТ ДОУ'!N87+'Расчет ШТ МОП '!N87+'Расчет ШТ внебюджет'!N87</f>
        <v>0</v>
      </c>
      <c r="O87" s="4">
        <f>'Расчет  ШТ 08.03.01'!O87+'Расчет ШТ ДОУ'!O87+'Расчет ШТ МОП '!O87+'Расчет ШТ внебюджет'!O87</f>
        <v>0</v>
      </c>
      <c r="P87" s="6">
        <f>'Расчет  ШТ 08.03.01'!P87+'Расчет ШТ ДОУ'!P87+'Расчет ШТ МОП '!P87+'Расчет ШТ внебюджет'!P87</f>
        <v>0</v>
      </c>
      <c r="Q87" s="4">
        <f>'Расчет  ШТ 08.03.01'!Q87+'Расчет ШТ ДОУ'!Q87+'Расчет ШТ МОП '!Q87+'Расчет ШТ внебюджет'!Q87</f>
        <v>0</v>
      </c>
      <c r="R87" s="4">
        <f t="shared" si="21"/>
        <v>0</v>
      </c>
      <c r="S87" s="4">
        <v>1.2</v>
      </c>
      <c r="T87" s="4">
        <f t="shared" si="18"/>
        <v>0</v>
      </c>
      <c r="U87" s="6">
        <v>0.3</v>
      </c>
      <c r="V87" s="4">
        <f t="shared" si="19"/>
        <v>0</v>
      </c>
      <c r="W87" s="4">
        <f t="shared" si="20"/>
        <v>0</v>
      </c>
      <c r="Y87" s="53" t="e">
        <f t="shared" si="22"/>
        <v>#DIV/0!</v>
      </c>
    </row>
    <row r="88" spans="2:25" x14ac:dyDescent="0.2">
      <c r="B88" s="15" t="s">
        <v>0</v>
      </c>
      <c r="C88" s="3">
        <f>C89+C90+C91+C92+C93+C94+C95+C96+C97+C98+C99+C100+C101+C102+C103+C104+C105+C106+C107+C108</f>
        <v>7.8</v>
      </c>
      <c r="D88" s="3">
        <f t="shared" ref="D88:V88" si="23">D89+D90+D91+D92+D93+D94+D95+D96+D97+D98+D99+D100+D101+D102+D103+D104+D105+D106+D107+D108</f>
        <v>83497</v>
      </c>
      <c r="E88" s="3">
        <f t="shared" si="23"/>
        <v>58696.05</v>
      </c>
      <c r="F88" s="3"/>
      <c r="G88" s="3">
        <f t="shared" si="23"/>
        <v>0</v>
      </c>
      <c r="H88" s="3"/>
      <c r="I88" s="3">
        <f t="shared" si="23"/>
        <v>0</v>
      </c>
      <c r="J88" s="3"/>
      <c r="K88" s="3">
        <f t="shared" si="23"/>
        <v>0</v>
      </c>
      <c r="L88" s="3">
        <f t="shared" si="23"/>
        <v>0</v>
      </c>
      <c r="M88" s="3">
        <f t="shared" si="23"/>
        <v>0</v>
      </c>
      <c r="N88" s="3"/>
      <c r="O88" s="3">
        <f t="shared" si="23"/>
        <v>0</v>
      </c>
      <c r="P88" s="3"/>
      <c r="Q88" s="3">
        <f t="shared" si="23"/>
        <v>5290.86</v>
      </c>
      <c r="R88" s="3">
        <f t="shared" si="23"/>
        <v>63986.91</v>
      </c>
      <c r="S88" s="3"/>
      <c r="T88" s="3">
        <f t="shared" si="23"/>
        <v>12797.381999999998</v>
      </c>
      <c r="U88" s="3"/>
      <c r="V88" s="3">
        <f t="shared" si="23"/>
        <v>19196.073</v>
      </c>
      <c r="W88" s="3">
        <f>W89+W90+W91+W92+W93+W94+W95+W96+W97+W98+W99+W100+W101+W102+W103+W104+W105+W106+W107+W108</f>
        <v>95980.365000000005</v>
      </c>
      <c r="Y88" s="53">
        <f t="shared" si="22"/>
        <v>12305.175000000001</v>
      </c>
    </row>
    <row r="89" spans="2:25" hidden="1" x14ac:dyDescent="0.2">
      <c r="B89" s="18" t="s">
        <v>87</v>
      </c>
      <c r="C89" s="4">
        <f>'Расчет  ШТ 08.03.01'!C89+'Расчет ШТ ДОУ'!C89+'Расчет ШТ МОП '!C89+'Расчет ШТ внебюджет'!C89</f>
        <v>0</v>
      </c>
      <c r="D89" s="64">
        <v>4464</v>
      </c>
      <c r="E89" s="4">
        <f t="shared" ref="E89:E108" si="24">C89*D89</f>
        <v>0</v>
      </c>
      <c r="F89" s="6">
        <f>'Расчет  ШТ 08.03.01'!F89+'Расчет ШТ ДОУ'!F89+'Расчет ШТ МОП '!F89+'Расчет ШТ внебюджет'!F89</f>
        <v>0</v>
      </c>
      <c r="G89" s="4">
        <f>'Расчет  ШТ 08.03.01'!G89+'Расчет ШТ ДОУ'!G89+'Расчет ШТ МОП '!G89+'Расчет ШТ внебюджет'!G89</f>
        <v>0</v>
      </c>
      <c r="H89" s="6">
        <f>'Расчет  ШТ 08.03.01'!H89+'Расчет ШТ ДОУ'!H89+'Расчет ШТ МОП '!H89+'Расчет ШТ внебюджет'!H89</f>
        <v>0</v>
      </c>
      <c r="I89" s="4">
        <f>'Расчет  ШТ 08.03.01'!I89+'Расчет ШТ ДОУ'!I89+'Расчет ШТ МОП '!I89+'Расчет ШТ внебюджет'!I89</f>
        <v>0</v>
      </c>
      <c r="J89" s="6">
        <f>'Расчет  ШТ 08.03.01'!J89+'Расчет ШТ ДОУ'!J89+'Расчет ШТ МОП '!J89+'Расчет ШТ внебюджет'!J89</f>
        <v>0</v>
      </c>
      <c r="K89" s="4">
        <f>'Расчет  ШТ 08.03.01'!K89+'Расчет ШТ ДОУ'!K89+'Расчет ШТ МОП '!K89+'Расчет ШТ внебюджет'!K89</f>
        <v>0</v>
      </c>
      <c r="L89" s="4">
        <f>'Расчет  ШТ 08.03.01'!L89+'Расчет ШТ ДОУ'!L89+'Расчет ШТ МОП '!L89+'Расчет ШТ внебюджет'!L89</f>
        <v>0</v>
      </c>
      <c r="M89" s="4">
        <f>'Расчет  ШТ 08.03.01'!M89+'Расчет ШТ ДОУ'!M89+'Расчет ШТ МОП '!M89+'Расчет ШТ внебюджет'!M89</f>
        <v>0</v>
      </c>
      <c r="N89" s="6">
        <f>'Расчет  ШТ 08.03.01'!N89+'Расчет ШТ ДОУ'!N89+'Расчет ШТ МОП '!N89+'Расчет ШТ внебюджет'!N89</f>
        <v>0</v>
      </c>
      <c r="O89" s="4">
        <f>'Расчет  ШТ 08.03.01'!O89+'Расчет ШТ ДОУ'!O89+'Расчет ШТ МОП '!O89+'Расчет ШТ внебюджет'!O89</f>
        <v>0</v>
      </c>
      <c r="P89" s="6">
        <f>'Расчет  ШТ 08.03.01'!P89+'Расчет ШТ ДОУ'!P89+'Расчет ШТ МОП '!P89+'Расчет ШТ внебюджет'!P89</f>
        <v>0</v>
      </c>
      <c r="Q89" s="4">
        <f>'Расчет  ШТ 08.03.01'!Q89+'Расчет ШТ ДОУ'!Q89+'Расчет ШТ МОП '!Q89+'Расчет ШТ внебюджет'!Q89</f>
        <v>0</v>
      </c>
      <c r="R89" s="4">
        <f>E89+G89+K89+L89+M89+O89+Q89</f>
        <v>0</v>
      </c>
      <c r="S89" s="4">
        <v>1.2</v>
      </c>
      <c r="T89" s="4">
        <f>(S89*R89)-R89</f>
        <v>0</v>
      </c>
      <c r="U89" s="6">
        <v>0.3</v>
      </c>
      <c r="V89" s="4">
        <f>R89*U89</f>
        <v>0</v>
      </c>
      <c r="W89" s="4">
        <f>R89+T89+V89</f>
        <v>0</v>
      </c>
      <c r="Y89" s="53" t="e">
        <f t="shared" si="22"/>
        <v>#DIV/0!</v>
      </c>
    </row>
    <row r="90" spans="2:25" ht="31.5" customHeight="1" x14ac:dyDescent="0.2">
      <c r="B90" s="10" t="s">
        <v>88</v>
      </c>
      <c r="C90" s="4">
        <f>'Расчет  ШТ 08.03.01'!C90+'Расчет ШТ ДОУ'!C90+'Расчет ШТ МОП '!C90+'Расчет ШТ внебюджет'!C90</f>
        <v>1.45</v>
      </c>
      <c r="D90" s="64">
        <v>7552</v>
      </c>
      <c r="E90" s="4">
        <f>C90*D90</f>
        <v>10950.4</v>
      </c>
      <c r="F90" s="6">
        <f>'Расчет  ШТ 08.03.01'!F90+'Расчет ШТ ДОУ'!F90+'Расчет ШТ МОП '!F90+'Расчет ШТ внебюджет'!F90</f>
        <v>0</v>
      </c>
      <c r="G90" s="4">
        <f>'Расчет  ШТ 08.03.01'!G90+'Расчет ШТ ДОУ'!G90+'Расчет ШТ МОП '!G90+'Расчет ШТ внебюджет'!G90</f>
        <v>0</v>
      </c>
      <c r="H90" s="6">
        <f>'Расчет  ШТ 08.03.01'!H90+'Расчет ШТ ДОУ'!H90+'Расчет ШТ МОП '!H90+'Расчет ШТ внебюджет'!H90</f>
        <v>0</v>
      </c>
      <c r="I90" s="4">
        <f>'Расчет  ШТ 08.03.01'!I90+'Расчет ШТ ДОУ'!I90+'Расчет ШТ МОП '!I90+'Расчет ШТ внебюджет'!I90</f>
        <v>0</v>
      </c>
      <c r="J90" s="6">
        <f>'Расчет  ШТ 08.03.01'!J90+'Расчет ШТ ДОУ'!J90+'Расчет ШТ МОП '!J90+'Расчет ШТ внебюджет'!J90</f>
        <v>0</v>
      </c>
      <c r="K90" s="4">
        <f>'Расчет  ШТ 08.03.01'!K90+'Расчет ШТ ДОУ'!K90+'Расчет ШТ МОП '!K90+'Расчет ШТ внебюджет'!K90</f>
        <v>0</v>
      </c>
      <c r="L90" s="4">
        <f>'Расчет  ШТ 08.03.01'!L90+'Расчет ШТ ДОУ'!L90+'Расчет ШТ МОП '!L90+'Расчет ШТ внебюджет'!L90</f>
        <v>0</v>
      </c>
      <c r="M90" s="4">
        <f>'Расчет  ШТ 08.03.01'!M90+'Расчет ШТ ДОУ'!M90+'Расчет ШТ МОП '!M90+'Расчет ШТ внебюджет'!M90</f>
        <v>0</v>
      </c>
      <c r="N90" s="6">
        <f>'Расчет  ШТ 08.03.01'!N90+'Расчет ШТ ДОУ'!N90+'Расчет ШТ МОП '!N90+'Расчет ШТ внебюджет'!N90</f>
        <v>0</v>
      </c>
      <c r="O90" s="4">
        <f>'Расчет  ШТ 08.03.01'!O90+'Расчет ШТ ДОУ'!O90+'Расчет ШТ МОП '!O90+'Расчет ШТ внебюджет'!O90</f>
        <v>0</v>
      </c>
      <c r="P90" s="6">
        <f>'Расчет  ШТ 08.03.01'!P90+'Расчет ШТ ДОУ'!P90+'Расчет ШТ МОП '!P90+'Расчет ШТ внебюджет'!P90</f>
        <v>0</v>
      </c>
      <c r="Q90" s="4">
        <f>'Расчет  ШТ 08.03.01'!Q90+'Расчет ШТ ДОУ'!Q90+'Расчет ШТ МОП '!Q90+'Расчет ШТ внебюджет'!Q90</f>
        <v>0</v>
      </c>
      <c r="R90" s="4">
        <f t="shared" ref="R90:R108" si="25">E90+G90+K90+L90+M90+O90+Q90</f>
        <v>10950.4</v>
      </c>
      <c r="S90" s="4">
        <v>1.2</v>
      </c>
      <c r="T90" s="4">
        <f t="shared" ref="T90:T108" si="26">(S90*R90)-R90</f>
        <v>2190.08</v>
      </c>
      <c r="U90" s="6">
        <v>0.3</v>
      </c>
      <c r="V90" s="4">
        <f t="shared" ref="V90:V108" si="27">R90*U90</f>
        <v>3285.12</v>
      </c>
      <c r="W90" s="4">
        <f t="shared" ref="W90:W108" si="28">R90+T90+V90</f>
        <v>16425.599999999999</v>
      </c>
      <c r="Y90" s="53">
        <f t="shared" si="22"/>
        <v>11328</v>
      </c>
    </row>
    <row r="91" spans="2:25" hidden="1" x14ac:dyDescent="0.2">
      <c r="B91" s="10" t="s">
        <v>89</v>
      </c>
      <c r="C91" s="4">
        <f>'Расчет  ШТ 08.03.01'!C91+'Расчет ШТ ДОУ'!C91+'Расчет ШТ МОП '!C91+'Расчет ШТ внебюджет'!C91</f>
        <v>0</v>
      </c>
      <c r="D91" s="64">
        <v>4464</v>
      </c>
      <c r="E91" s="4">
        <f t="shared" si="24"/>
        <v>0</v>
      </c>
      <c r="F91" s="6">
        <f>'Расчет  ШТ 08.03.01'!F91+'Расчет ШТ ДОУ'!F91+'Расчет ШТ МОП '!F91+'Расчет ШТ внебюджет'!F91</f>
        <v>0</v>
      </c>
      <c r="G91" s="4">
        <f>'Расчет  ШТ 08.03.01'!G91+'Расчет ШТ ДОУ'!G91+'Расчет ШТ МОП '!G91+'Расчет ШТ внебюджет'!G91</f>
        <v>0</v>
      </c>
      <c r="H91" s="6">
        <f>'Расчет  ШТ 08.03.01'!H91+'Расчет ШТ ДОУ'!H91+'Расчет ШТ МОП '!H91+'Расчет ШТ внебюджет'!H91</f>
        <v>0</v>
      </c>
      <c r="I91" s="4">
        <f>'Расчет  ШТ 08.03.01'!I91+'Расчет ШТ ДОУ'!I91+'Расчет ШТ МОП '!I91+'Расчет ШТ внебюджет'!I91</f>
        <v>0</v>
      </c>
      <c r="J91" s="6">
        <f>'Расчет  ШТ 08.03.01'!J91+'Расчет ШТ ДОУ'!J91+'Расчет ШТ МОП '!J91+'Расчет ШТ внебюджет'!J91</f>
        <v>0</v>
      </c>
      <c r="K91" s="4">
        <f>'Расчет  ШТ 08.03.01'!K91+'Расчет ШТ ДОУ'!K91+'Расчет ШТ МОП '!K91+'Расчет ШТ внебюджет'!K91</f>
        <v>0</v>
      </c>
      <c r="L91" s="4">
        <f>'Расчет  ШТ 08.03.01'!L91+'Расчет ШТ ДОУ'!L91+'Расчет ШТ МОП '!L91+'Расчет ШТ внебюджет'!L91</f>
        <v>0</v>
      </c>
      <c r="M91" s="4">
        <f>'Расчет  ШТ 08.03.01'!M91+'Расчет ШТ ДОУ'!M91+'Расчет ШТ МОП '!M91+'Расчет ШТ внебюджет'!M91</f>
        <v>0</v>
      </c>
      <c r="N91" s="6">
        <f>'Расчет  ШТ 08.03.01'!N91+'Расчет ШТ ДОУ'!N91+'Расчет ШТ МОП '!N91+'Расчет ШТ внебюджет'!N91</f>
        <v>0</v>
      </c>
      <c r="O91" s="4">
        <f>'Расчет  ШТ 08.03.01'!O91+'Расчет ШТ ДОУ'!O91+'Расчет ШТ МОП '!O91+'Расчет ШТ внебюджет'!O91</f>
        <v>0</v>
      </c>
      <c r="P91" s="6">
        <f>'Расчет  ШТ 08.03.01'!P91+'Расчет ШТ ДОУ'!P91+'Расчет ШТ МОП '!P91+'Расчет ШТ внебюджет'!P91</f>
        <v>0</v>
      </c>
      <c r="Q91" s="4">
        <f>'Расчет  ШТ 08.03.01'!Q91+'Расчет ШТ ДОУ'!Q91+'Расчет ШТ МОП '!Q91+'Расчет ШТ внебюджет'!Q91</f>
        <v>0</v>
      </c>
      <c r="R91" s="4">
        <f t="shared" si="25"/>
        <v>0</v>
      </c>
      <c r="S91" s="4">
        <v>1.2</v>
      </c>
      <c r="T91" s="4">
        <f t="shared" si="26"/>
        <v>0</v>
      </c>
      <c r="U91" s="6">
        <v>0.3</v>
      </c>
      <c r="V91" s="4">
        <f t="shared" si="27"/>
        <v>0</v>
      </c>
      <c r="W91" s="4">
        <f t="shared" si="28"/>
        <v>0</v>
      </c>
      <c r="Y91" s="53" t="e">
        <f t="shared" si="22"/>
        <v>#DIV/0!</v>
      </c>
    </row>
    <row r="92" spans="2:25" hidden="1" x14ac:dyDescent="0.2">
      <c r="B92" s="18" t="s">
        <v>47</v>
      </c>
      <c r="C92" s="4">
        <f>'Расчет  ШТ 08.03.01'!C92+'Расчет ШТ ДОУ'!C92+'Расчет ШТ МОП '!C92+'Расчет ШТ внебюджет'!C92</f>
        <v>0</v>
      </c>
      <c r="D92" s="64">
        <v>4444</v>
      </c>
      <c r="E92" s="4">
        <f t="shared" si="24"/>
        <v>0</v>
      </c>
      <c r="F92" s="6">
        <f>'Расчет  ШТ 08.03.01'!F92+'Расчет ШТ ДОУ'!F92+'Расчет ШТ МОП '!F92+'Расчет ШТ внебюджет'!F92</f>
        <v>0</v>
      </c>
      <c r="G92" s="4">
        <f>'Расчет  ШТ 08.03.01'!G92+'Расчет ШТ ДОУ'!G92+'Расчет ШТ МОП '!G92+'Расчет ШТ внебюджет'!G92</f>
        <v>0</v>
      </c>
      <c r="H92" s="6">
        <f>'Расчет  ШТ 08.03.01'!H92+'Расчет ШТ ДОУ'!H92+'Расчет ШТ МОП '!H92+'Расчет ШТ внебюджет'!H92</f>
        <v>0</v>
      </c>
      <c r="I92" s="4">
        <f>'Расчет  ШТ 08.03.01'!I92+'Расчет ШТ ДОУ'!I92+'Расчет ШТ МОП '!I92+'Расчет ШТ внебюджет'!I92</f>
        <v>0</v>
      </c>
      <c r="J92" s="6">
        <f>'Расчет  ШТ 08.03.01'!J92+'Расчет ШТ ДОУ'!J92+'Расчет ШТ МОП '!J92+'Расчет ШТ внебюджет'!J92</f>
        <v>0</v>
      </c>
      <c r="K92" s="4">
        <f>'Расчет  ШТ 08.03.01'!K92+'Расчет ШТ ДОУ'!K92+'Расчет ШТ МОП '!K92+'Расчет ШТ внебюджет'!K92</f>
        <v>0</v>
      </c>
      <c r="L92" s="4">
        <f>'Расчет  ШТ 08.03.01'!L92+'Расчет ШТ ДОУ'!L92+'Расчет ШТ МОП '!L92+'Расчет ШТ внебюджет'!L92</f>
        <v>0</v>
      </c>
      <c r="M92" s="4">
        <f>'Расчет  ШТ 08.03.01'!M92+'Расчет ШТ ДОУ'!M92+'Расчет ШТ МОП '!M92+'Расчет ШТ внебюджет'!M92</f>
        <v>0</v>
      </c>
      <c r="N92" s="6">
        <f>'Расчет  ШТ 08.03.01'!N92+'Расчет ШТ ДОУ'!N92+'Расчет ШТ МОП '!N92+'Расчет ШТ внебюджет'!N92</f>
        <v>0</v>
      </c>
      <c r="O92" s="4">
        <f>'Расчет  ШТ 08.03.01'!O92+'Расчет ШТ ДОУ'!O92+'Расчет ШТ МОП '!O92+'Расчет ШТ внебюджет'!O92</f>
        <v>0</v>
      </c>
      <c r="P92" s="6">
        <f>'Расчет  ШТ 08.03.01'!P92+'Расчет ШТ ДОУ'!P92+'Расчет ШТ МОП '!P92+'Расчет ШТ внебюджет'!P92</f>
        <v>0</v>
      </c>
      <c r="Q92" s="4">
        <f>'Расчет  ШТ 08.03.01'!Q92+'Расчет ШТ ДОУ'!Q92+'Расчет ШТ МОП '!Q92+'Расчет ШТ внебюджет'!Q92</f>
        <v>0</v>
      </c>
      <c r="R92" s="4">
        <f t="shared" si="25"/>
        <v>0</v>
      </c>
      <c r="S92" s="4">
        <v>1.2</v>
      </c>
      <c r="T92" s="4">
        <f t="shared" si="26"/>
        <v>0</v>
      </c>
      <c r="U92" s="6">
        <v>0.3</v>
      </c>
      <c r="V92" s="4">
        <f t="shared" si="27"/>
        <v>0</v>
      </c>
      <c r="W92" s="4">
        <f t="shared" si="28"/>
        <v>0</v>
      </c>
      <c r="Y92" s="53" t="e">
        <f t="shared" si="22"/>
        <v>#DIV/0!</v>
      </c>
    </row>
    <row r="93" spans="2:25" hidden="1" x14ac:dyDescent="0.2">
      <c r="B93" s="18" t="s">
        <v>48</v>
      </c>
      <c r="C93" s="4">
        <f>'Расчет  ШТ 08.03.01'!C93+'Расчет ШТ ДОУ'!C93+'Расчет ШТ МОП '!C93+'Расчет ШТ внебюджет'!C93</f>
        <v>0</v>
      </c>
      <c r="D93" s="64">
        <v>4444</v>
      </c>
      <c r="E93" s="4">
        <f t="shared" si="24"/>
        <v>0</v>
      </c>
      <c r="F93" s="6">
        <f>'Расчет  ШТ 08.03.01'!F93+'Расчет ШТ ДОУ'!F93+'Расчет ШТ МОП '!F93+'Расчет ШТ внебюджет'!F93</f>
        <v>0</v>
      </c>
      <c r="G93" s="4">
        <f>'Расчет  ШТ 08.03.01'!G93+'Расчет ШТ ДОУ'!G93+'Расчет ШТ МОП '!G93+'Расчет ШТ внебюджет'!G93</f>
        <v>0</v>
      </c>
      <c r="H93" s="6">
        <f>'Расчет  ШТ 08.03.01'!H93+'Расчет ШТ ДОУ'!H93+'Расчет ШТ МОП '!H93+'Расчет ШТ внебюджет'!H93</f>
        <v>0</v>
      </c>
      <c r="I93" s="4">
        <f>'Расчет  ШТ 08.03.01'!I93+'Расчет ШТ ДОУ'!I93+'Расчет ШТ МОП '!I93+'Расчет ШТ внебюджет'!I93</f>
        <v>0</v>
      </c>
      <c r="J93" s="6">
        <f>'Расчет  ШТ 08.03.01'!J93+'Расчет ШТ ДОУ'!J93+'Расчет ШТ МОП '!J93+'Расчет ШТ внебюджет'!J93</f>
        <v>0</v>
      </c>
      <c r="K93" s="4">
        <f>'Расчет  ШТ 08.03.01'!K93+'Расчет ШТ ДОУ'!K93+'Расчет ШТ МОП '!K93+'Расчет ШТ внебюджет'!K93</f>
        <v>0</v>
      </c>
      <c r="L93" s="4">
        <f>'Расчет  ШТ 08.03.01'!L93+'Расчет ШТ ДОУ'!L93+'Расчет ШТ МОП '!L93+'Расчет ШТ внебюджет'!L93</f>
        <v>0</v>
      </c>
      <c r="M93" s="4">
        <f>'Расчет  ШТ 08.03.01'!M93+'Расчет ШТ ДОУ'!M93+'Расчет ШТ МОП '!M93+'Расчет ШТ внебюджет'!M93</f>
        <v>0</v>
      </c>
      <c r="N93" s="6">
        <f>'Расчет  ШТ 08.03.01'!N93+'Расчет ШТ ДОУ'!N93+'Расчет ШТ МОП '!N93+'Расчет ШТ внебюджет'!N93</f>
        <v>0</v>
      </c>
      <c r="O93" s="4">
        <f>'Расчет  ШТ 08.03.01'!O93+'Расчет ШТ ДОУ'!O93+'Расчет ШТ МОП '!O93+'Расчет ШТ внебюджет'!O93</f>
        <v>0</v>
      </c>
      <c r="P93" s="6">
        <f>'Расчет  ШТ 08.03.01'!P93+'Расчет ШТ ДОУ'!P93+'Расчет ШТ МОП '!P93+'Расчет ШТ внебюджет'!P93</f>
        <v>0</v>
      </c>
      <c r="Q93" s="4">
        <f>'Расчет  ШТ 08.03.01'!Q93+'Расчет ШТ ДОУ'!Q93+'Расчет ШТ МОП '!Q93+'Расчет ШТ внебюджет'!Q93</f>
        <v>0</v>
      </c>
      <c r="R93" s="4">
        <f t="shared" si="25"/>
        <v>0</v>
      </c>
      <c r="S93" s="4">
        <v>1.2</v>
      </c>
      <c r="T93" s="4">
        <f t="shared" si="26"/>
        <v>0</v>
      </c>
      <c r="U93" s="6">
        <v>0.3</v>
      </c>
      <c r="V93" s="4">
        <f t="shared" si="27"/>
        <v>0</v>
      </c>
      <c r="W93" s="4">
        <f t="shared" si="28"/>
        <v>0</v>
      </c>
      <c r="Y93" s="53" t="e">
        <f t="shared" si="22"/>
        <v>#DIV/0!</v>
      </c>
    </row>
    <row r="94" spans="2:25" hidden="1" x14ac:dyDescent="0.2">
      <c r="B94" s="18" t="s">
        <v>90</v>
      </c>
      <c r="C94" s="4">
        <f>'Расчет  ШТ 08.03.01'!C94+'Расчет ШТ ДОУ'!C94+'Расчет ШТ МОП '!C94+'Расчет ШТ внебюджет'!C94</f>
        <v>0</v>
      </c>
      <c r="D94" s="64">
        <v>4444</v>
      </c>
      <c r="E94" s="4">
        <f t="shared" si="24"/>
        <v>0</v>
      </c>
      <c r="F94" s="6">
        <f>'Расчет  ШТ 08.03.01'!F94+'Расчет ШТ ДОУ'!F94+'Расчет ШТ МОП '!F94+'Расчет ШТ внебюджет'!F94</f>
        <v>0</v>
      </c>
      <c r="G94" s="4">
        <f>'Расчет  ШТ 08.03.01'!G94+'Расчет ШТ ДОУ'!G94+'Расчет ШТ МОП '!G94+'Расчет ШТ внебюджет'!G94</f>
        <v>0</v>
      </c>
      <c r="H94" s="6">
        <f>'Расчет  ШТ 08.03.01'!H94+'Расчет ШТ ДОУ'!H94+'Расчет ШТ МОП '!H94+'Расчет ШТ внебюджет'!H94</f>
        <v>0</v>
      </c>
      <c r="I94" s="4">
        <f>'Расчет  ШТ 08.03.01'!I94+'Расчет ШТ ДОУ'!I94+'Расчет ШТ МОП '!I94+'Расчет ШТ внебюджет'!I94</f>
        <v>0</v>
      </c>
      <c r="J94" s="6">
        <f>'Расчет  ШТ 08.03.01'!J94+'Расчет ШТ ДОУ'!J94+'Расчет ШТ МОП '!J94+'Расчет ШТ внебюджет'!J94</f>
        <v>0</v>
      </c>
      <c r="K94" s="4">
        <f>'Расчет  ШТ 08.03.01'!K94+'Расчет ШТ ДОУ'!K94+'Расчет ШТ МОП '!K94+'Расчет ШТ внебюджет'!K94</f>
        <v>0</v>
      </c>
      <c r="L94" s="4">
        <f>'Расчет  ШТ 08.03.01'!L94+'Расчет ШТ ДОУ'!L94+'Расчет ШТ МОП '!L94+'Расчет ШТ внебюджет'!L94</f>
        <v>0</v>
      </c>
      <c r="M94" s="4">
        <f>'Расчет  ШТ 08.03.01'!M94+'Расчет ШТ ДОУ'!M94+'Расчет ШТ МОП '!M94+'Расчет ШТ внебюджет'!M94</f>
        <v>0</v>
      </c>
      <c r="N94" s="6">
        <f>'Расчет  ШТ 08.03.01'!N94+'Расчет ШТ ДОУ'!N94+'Расчет ШТ МОП '!N94+'Расчет ШТ внебюджет'!N94</f>
        <v>0</v>
      </c>
      <c r="O94" s="4">
        <f>'Расчет  ШТ 08.03.01'!O94+'Расчет ШТ ДОУ'!O94+'Расчет ШТ МОП '!O94+'Расчет ШТ внебюджет'!O94</f>
        <v>0</v>
      </c>
      <c r="P94" s="6">
        <f>'Расчет  ШТ 08.03.01'!P94+'Расчет ШТ ДОУ'!P94+'Расчет ШТ МОП '!P94+'Расчет ШТ внебюджет'!P94</f>
        <v>0</v>
      </c>
      <c r="Q94" s="4">
        <f>'Расчет  ШТ 08.03.01'!Q94+'Расчет ШТ ДОУ'!Q94+'Расчет ШТ МОП '!Q94+'Расчет ШТ внебюджет'!Q94</f>
        <v>0</v>
      </c>
      <c r="R94" s="4">
        <f t="shared" si="25"/>
        <v>0</v>
      </c>
      <c r="S94" s="4">
        <v>1.2</v>
      </c>
      <c r="T94" s="4">
        <f t="shared" si="26"/>
        <v>0</v>
      </c>
      <c r="U94" s="6">
        <v>0.3</v>
      </c>
      <c r="V94" s="4">
        <f t="shared" si="27"/>
        <v>0</v>
      </c>
      <c r="W94" s="4">
        <f t="shared" si="28"/>
        <v>0</v>
      </c>
      <c r="Y94" s="53" t="e">
        <f t="shared" si="22"/>
        <v>#DIV/0!</v>
      </c>
    </row>
    <row r="95" spans="2:25" hidden="1" x14ac:dyDescent="0.2">
      <c r="B95" s="18" t="s">
        <v>91</v>
      </c>
      <c r="C95" s="4">
        <f>'Расчет  ШТ 08.03.01'!C95+'Расчет ШТ ДОУ'!C95+'Расчет ШТ МОП '!C95+'Расчет ШТ внебюджет'!C95</f>
        <v>0</v>
      </c>
      <c r="D95" s="64">
        <v>4444</v>
      </c>
      <c r="E95" s="4">
        <f t="shared" si="24"/>
        <v>0</v>
      </c>
      <c r="F95" s="6">
        <f>'Расчет  ШТ 08.03.01'!F95+'Расчет ШТ ДОУ'!F95+'Расчет ШТ МОП '!F95+'Расчет ШТ внебюджет'!F95</f>
        <v>0</v>
      </c>
      <c r="G95" s="4">
        <f>'Расчет  ШТ 08.03.01'!G95+'Расчет ШТ ДОУ'!G95+'Расчет ШТ МОП '!G95+'Расчет ШТ внебюджет'!G95</f>
        <v>0</v>
      </c>
      <c r="H95" s="6">
        <f>'Расчет  ШТ 08.03.01'!H95+'Расчет ШТ ДОУ'!H95+'Расчет ШТ МОП '!H95+'Расчет ШТ внебюджет'!H95</f>
        <v>0</v>
      </c>
      <c r="I95" s="4">
        <f>'Расчет  ШТ 08.03.01'!I95+'Расчет ШТ ДОУ'!I95+'Расчет ШТ МОП '!I95+'Расчет ШТ внебюджет'!I95</f>
        <v>0</v>
      </c>
      <c r="J95" s="6">
        <f>'Расчет  ШТ 08.03.01'!J95+'Расчет ШТ ДОУ'!J95+'Расчет ШТ МОП '!J95+'Расчет ШТ внебюджет'!J95</f>
        <v>0</v>
      </c>
      <c r="K95" s="4">
        <f>'Расчет  ШТ 08.03.01'!K95+'Расчет ШТ ДОУ'!K95+'Расчет ШТ МОП '!K95+'Расчет ШТ внебюджет'!K95</f>
        <v>0</v>
      </c>
      <c r="L95" s="4">
        <f>'Расчет  ШТ 08.03.01'!L95+'Расчет ШТ ДОУ'!L95+'Расчет ШТ МОП '!L95+'Расчет ШТ внебюджет'!L95</f>
        <v>0</v>
      </c>
      <c r="M95" s="4">
        <f>'Расчет  ШТ 08.03.01'!M95+'Расчет ШТ ДОУ'!M95+'Расчет ШТ МОП '!M95+'Расчет ШТ внебюджет'!M95</f>
        <v>0</v>
      </c>
      <c r="N95" s="6">
        <f>'Расчет  ШТ 08.03.01'!N95+'Расчет ШТ ДОУ'!N95+'Расчет ШТ МОП '!N95+'Расчет ШТ внебюджет'!N95</f>
        <v>0</v>
      </c>
      <c r="O95" s="4">
        <f>'Расчет  ШТ 08.03.01'!O95+'Расчет ШТ ДОУ'!O95+'Расчет ШТ МОП '!O95+'Расчет ШТ внебюджет'!O95</f>
        <v>0</v>
      </c>
      <c r="P95" s="6">
        <f>'Расчет  ШТ 08.03.01'!P95+'Расчет ШТ ДОУ'!P95+'Расчет ШТ МОП '!P95+'Расчет ШТ внебюджет'!P95</f>
        <v>0</v>
      </c>
      <c r="Q95" s="4">
        <f>'Расчет  ШТ 08.03.01'!Q95+'Расчет ШТ ДОУ'!Q95+'Расчет ШТ МОП '!Q95+'Расчет ШТ внебюджет'!Q95</f>
        <v>0</v>
      </c>
      <c r="R95" s="4">
        <f t="shared" si="25"/>
        <v>0</v>
      </c>
      <c r="S95" s="4">
        <v>1.2</v>
      </c>
      <c r="T95" s="4">
        <f t="shared" si="26"/>
        <v>0</v>
      </c>
      <c r="U95" s="6">
        <v>0.3</v>
      </c>
      <c r="V95" s="4">
        <f t="shared" si="27"/>
        <v>0</v>
      </c>
      <c r="W95" s="4">
        <f t="shared" si="28"/>
        <v>0</v>
      </c>
      <c r="Y95" s="53" t="e">
        <f t="shared" si="22"/>
        <v>#DIV/0!</v>
      </c>
    </row>
    <row r="96" spans="2:25" hidden="1" x14ac:dyDescent="0.2">
      <c r="B96" s="18" t="s">
        <v>25</v>
      </c>
      <c r="C96" s="4">
        <f>'Расчет  ШТ 08.03.01'!C96+'Расчет ШТ ДОУ'!C96+'Расчет ШТ МОП '!C96+'Расчет ШТ внебюджет'!C96</f>
        <v>0</v>
      </c>
      <c r="D96" s="64">
        <v>4444</v>
      </c>
      <c r="E96" s="4">
        <f t="shared" si="24"/>
        <v>0</v>
      </c>
      <c r="F96" s="6">
        <f>'Расчет  ШТ 08.03.01'!F96+'Расчет ШТ ДОУ'!F96+'Расчет ШТ МОП '!F96+'Расчет ШТ внебюджет'!F96</f>
        <v>0</v>
      </c>
      <c r="G96" s="4">
        <f>'Расчет  ШТ 08.03.01'!G96+'Расчет ШТ ДОУ'!G96+'Расчет ШТ МОП '!G96+'Расчет ШТ внебюджет'!G96</f>
        <v>0</v>
      </c>
      <c r="H96" s="6">
        <f>'Расчет  ШТ 08.03.01'!H96+'Расчет ШТ ДОУ'!H96+'Расчет ШТ МОП '!H96+'Расчет ШТ внебюджет'!H96</f>
        <v>0</v>
      </c>
      <c r="I96" s="4">
        <f>'Расчет  ШТ 08.03.01'!I96+'Расчет ШТ ДОУ'!I96+'Расчет ШТ МОП '!I96+'Расчет ШТ внебюджет'!I96</f>
        <v>0</v>
      </c>
      <c r="J96" s="6">
        <f>'Расчет  ШТ 08.03.01'!J96+'Расчет ШТ ДОУ'!J96+'Расчет ШТ МОП '!J96+'Расчет ШТ внебюджет'!J96</f>
        <v>0</v>
      </c>
      <c r="K96" s="4">
        <f>'Расчет  ШТ 08.03.01'!K96+'Расчет ШТ ДОУ'!K96+'Расчет ШТ МОП '!K96+'Расчет ШТ внебюджет'!K96</f>
        <v>0</v>
      </c>
      <c r="L96" s="4">
        <f>'Расчет  ШТ 08.03.01'!L96+'Расчет ШТ ДОУ'!L96+'Расчет ШТ МОП '!L96+'Расчет ШТ внебюджет'!L96</f>
        <v>0</v>
      </c>
      <c r="M96" s="4">
        <f>'Расчет  ШТ 08.03.01'!M96+'Расчет ШТ ДОУ'!M96+'Расчет ШТ МОП '!M96+'Расчет ШТ внебюджет'!M96</f>
        <v>0</v>
      </c>
      <c r="N96" s="6">
        <f>'Расчет  ШТ 08.03.01'!N96+'Расчет ШТ ДОУ'!N96+'Расчет ШТ МОП '!N96+'Расчет ШТ внебюджет'!N96</f>
        <v>0</v>
      </c>
      <c r="O96" s="4">
        <f>'Расчет  ШТ 08.03.01'!O96+'Расчет ШТ ДОУ'!O96+'Расчет ШТ МОП '!O96+'Расчет ШТ внебюджет'!O96</f>
        <v>0</v>
      </c>
      <c r="P96" s="6">
        <f>'Расчет  ШТ 08.03.01'!P96+'Расчет ШТ ДОУ'!P96+'Расчет ШТ МОП '!P96+'Расчет ШТ внебюджет'!P96</f>
        <v>0</v>
      </c>
      <c r="Q96" s="4">
        <f>'Расчет  ШТ 08.03.01'!Q96+'Расчет ШТ ДОУ'!Q96+'Расчет ШТ МОП '!Q96+'Расчет ШТ внебюджет'!Q96</f>
        <v>0</v>
      </c>
      <c r="R96" s="4">
        <f t="shared" si="25"/>
        <v>0</v>
      </c>
      <c r="S96" s="4">
        <v>1.2</v>
      </c>
      <c r="T96" s="4">
        <f t="shared" si="26"/>
        <v>0</v>
      </c>
      <c r="U96" s="6">
        <v>0.3</v>
      </c>
      <c r="V96" s="4">
        <f t="shared" si="27"/>
        <v>0</v>
      </c>
      <c r="W96" s="4">
        <f t="shared" si="28"/>
        <v>0</v>
      </c>
      <c r="Y96" s="53" t="e">
        <f t="shared" si="22"/>
        <v>#DIV/0!</v>
      </c>
    </row>
    <row r="97" spans="2:25" hidden="1" x14ac:dyDescent="0.2">
      <c r="B97" s="18" t="s">
        <v>26</v>
      </c>
      <c r="C97" s="4">
        <f>'Расчет  ШТ 08.03.01'!C97+'Расчет ШТ ДОУ'!C97+'Расчет ШТ МОП '!C97+'Расчет ШТ внебюджет'!C97</f>
        <v>0</v>
      </c>
      <c r="D97" s="64">
        <v>4444</v>
      </c>
      <c r="E97" s="4">
        <f t="shared" si="24"/>
        <v>0</v>
      </c>
      <c r="F97" s="6">
        <f>'Расчет  ШТ 08.03.01'!F97+'Расчет ШТ ДОУ'!F97+'Расчет ШТ МОП '!F97+'Расчет ШТ внебюджет'!F97</f>
        <v>0</v>
      </c>
      <c r="G97" s="4">
        <f>'Расчет  ШТ 08.03.01'!G97+'Расчет ШТ ДОУ'!G97+'Расчет ШТ МОП '!G97+'Расчет ШТ внебюджет'!G97</f>
        <v>0</v>
      </c>
      <c r="H97" s="6">
        <f>'Расчет  ШТ 08.03.01'!H97+'Расчет ШТ ДОУ'!H97+'Расчет ШТ МОП '!H97+'Расчет ШТ внебюджет'!H97</f>
        <v>0</v>
      </c>
      <c r="I97" s="4">
        <f>'Расчет  ШТ 08.03.01'!I97+'Расчет ШТ ДОУ'!I97+'Расчет ШТ МОП '!I97+'Расчет ШТ внебюджет'!I97</f>
        <v>0</v>
      </c>
      <c r="J97" s="6">
        <f>'Расчет  ШТ 08.03.01'!J97+'Расчет ШТ ДОУ'!J97+'Расчет ШТ МОП '!J97+'Расчет ШТ внебюджет'!J97</f>
        <v>0</v>
      </c>
      <c r="K97" s="4">
        <f>'Расчет  ШТ 08.03.01'!K97+'Расчет ШТ ДОУ'!K97+'Расчет ШТ МОП '!K97+'Расчет ШТ внебюджет'!K97</f>
        <v>0</v>
      </c>
      <c r="L97" s="4">
        <f>'Расчет  ШТ 08.03.01'!L97+'Расчет ШТ ДОУ'!L97+'Расчет ШТ МОП '!L97+'Расчет ШТ внебюджет'!L97</f>
        <v>0</v>
      </c>
      <c r="M97" s="4">
        <f>'Расчет  ШТ 08.03.01'!M97+'Расчет ШТ ДОУ'!M97+'Расчет ШТ МОП '!M97+'Расчет ШТ внебюджет'!M97</f>
        <v>0</v>
      </c>
      <c r="N97" s="6">
        <f>'Расчет  ШТ 08.03.01'!N97+'Расчет ШТ ДОУ'!N97+'Расчет ШТ МОП '!N97+'Расчет ШТ внебюджет'!N97</f>
        <v>0</v>
      </c>
      <c r="O97" s="4">
        <f>'Расчет  ШТ 08.03.01'!O97+'Расчет ШТ ДОУ'!O97+'Расчет ШТ МОП '!O97+'Расчет ШТ внебюджет'!O97</f>
        <v>0</v>
      </c>
      <c r="P97" s="6">
        <f>'Расчет  ШТ 08.03.01'!P97+'Расчет ШТ ДОУ'!P97+'Расчет ШТ МОП '!P97+'Расчет ШТ внебюджет'!P97</f>
        <v>0</v>
      </c>
      <c r="Q97" s="4">
        <f>'Расчет  ШТ 08.03.01'!Q97+'Расчет ШТ ДОУ'!Q97+'Расчет ШТ МОП '!Q97+'Расчет ШТ внебюджет'!Q97</f>
        <v>0</v>
      </c>
      <c r="R97" s="4">
        <f t="shared" si="25"/>
        <v>0</v>
      </c>
      <c r="S97" s="4">
        <v>1.2</v>
      </c>
      <c r="T97" s="4">
        <f t="shared" si="26"/>
        <v>0</v>
      </c>
      <c r="U97" s="6">
        <v>0.3</v>
      </c>
      <c r="V97" s="4">
        <f t="shared" si="27"/>
        <v>0</v>
      </c>
      <c r="W97" s="4">
        <f t="shared" si="28"/>
        <v>0</v>
      </c>
      <c r="Y97" s="53" t="e">
        <f t="shared" si="22"/>
        <v>#DIV/0!</v>
      </c>
    </row>
    <row r="98" spans="2:25" x14ac:dyDescent="0.2">
      <c r="B98" s="18" t="s">
        <v>27</v>
      </c>
      <c r="C98" s="4">
        <f>'Расчет  ШТ 08.03.01'!C98+'Расчет ШТ ДОУ'!C98+'Расчет ШТ МОП '!C98+'Расчет ШТ внебюджет'!C98</f>
        <v>3</v>
      </c>
      <c r="D98" s="64">
        <v>7519</v>
      </c>
      <c r="E98" s="4">
        <f t="shared" si="24"/>
        <v>22557</v>
      </c>
      <c r="F98" s="6">
        <f>'Расчет  ШТ 08.03.01'!F98+'Расчет ШТ ДОУ'!F98+'Расчет ШТ МОП '!F98+'Расчет ШТ внебюджет'!F98</f>
        <v>0</v>
      </c>
      <c r="G98" s="4">
        <f>'Расчет  ШТ 08.03.01'!G98+'Расчет ШТ ДОУ'!G98+'Расчет ШТ МОП '!G98+'Расчет ШТ внебюджет'!G98</f>
        <v>0</v>
      </c>
      <c r="H98" s="6">
        <f>'Расчет  ШТ 08.03.01'!H98+'Расчет ШТ ДОУ'!H98+'Расчет ШТ МОП '!H98+'Расчет ШТ внебюджет'!H98</f>
        <v>0</v>
      </c>
      <c r="I98" s="4">
        <f>'Расчет  ШТ 08.03.01'!I98+'Расчет ШТ ДОУ'!I98+'Расчет ШТ МОП '!I98+'Расчет ШТ внебюджет'!I98</f>
        <v>0</v>
      </c>
      <c r="J98" s="6">
        <f>'Расчет  ШТ 08.03.01'!J98+'Расчет ШТ ДОУ'!J98+'Расчет ШТ МОП '!J98+'Расчет ШТ внебюджет'!J98</f>
        <v>0</v>
      </c>
      <c r="K98" s="4">
        <f>'Расчет  ШТ 08.03.01'!K98+'Расчет ШТ ДОУ'!K98+'Расчет ШТ МОП '!K98+'Расчет ШТ внебюджет'!K98</f>
        <v>0</v>
      </c>
      <c r="L98" s="4">
        <f>'Расчет  ШТ 08.03.01'!L98+'Расчет ШТ ДОУ'!L98+'Расчет ШТ МОП '!L98+'Расчет ШТ внебюджет'!L98</f>
        <v>0</v>
      </c>
      <c r="M98" s="4">
        <f>'Расчет  ШТ 08.03.01'!M98+'Расчет ШТ ДОУ'!M98+'Расчет ШТ МОП '!M98+'Расчет ШТ внебюджет'!M98</f>
        <v>0</v>
      </c>
      <c r="N98" s="6">
        <f>'Расчет  ШТ 08.03.01'!N98+'Расчет ШТ ДОУ'!N98+'Расчет ШТ МОП '!N98+'Расчет ШТ внебюджет'!N98</f>
        <v>0</v>
      </c>
      <c r="O98" s="4">
        <f>'Расчет  ШТ 08.03.01'!O98+'Расчет ШТ ДОУ'!O98+'Расчет ШТ МОП '!O98+'Расчет ШТ внебюджет'!O98</f>
        <v>0</v>
      </c>
      <c r="P98" s="6">
        <f>'Расчет  ШТ 08.03.01'!P98+'Расчет ШТ ДОУ'!P98+'Расчет ШТ МОП '!P98+'Расчет ШТ внебюджет'!P98</f>
        <v>0</v>
      </c>
      <c r="Q98" s="4">
        <f>'Расчет  ШТ 08.03.01'!Q98+'Расчет ШТ ДОУ'!Q98+'Расчет ШТ МОП '!Q98+'Расчет ШТ внебюджет'!Q98</f>
        <v>5290.86</v>
      </c>
      <c r="R98" s="4">
        <f t="shared" si="25"/>
        <v>27847.86</v>
      </c>
      <c r="S98" s="4">
        <v>1.2</v>
      </c>
      <c r="T98" s="4">
        <f t="shared" si="26"/>
        <v>5569.5720000000001</v>
      </c>
      <c r="U98" s="6">
        <v>0.3</v>
      </c>
      <c r="V98" s="4">
        <f t="shared" si="27"/>
        <v>8354.3580000000002</v>
      </c>
      <c r="W98" s="4">
        <f t="shared" si="28"/>
        <v>41771.79</v>
      </c>
      <c r="Y98" s="53">
        <f t="shared" si="22"/>
        <v>13923.93</v>
      </c>
    </row>
    <row r="99" spans="2:25" hidden="1" x14ac:dyDescent="0.2">
      <c r="B99" s="18" t="s">
        <v>49</v>
      </c>
      <c r="C99" s="4">
        <f>'Расчет  ШТ 08.03.01'!C99+'Расчет ШТ ДОУ'!C99+'Расчет ШТ МОП '!C99+'Расчет ШТ внебюджет'!C99</f>
        <v>0</v>
      </c>
      <c r="D99" s="64">
        <v>4444</v>
      </c>
      <c r="E99" s="4">
        <f t="shared" si="24"/>
        <v>0</v>
      </c>
      <c r="F99" s="6">
        <f>'Расчет  ШТ 08.03.01'!F99+'Расчет ШТ ДОУ'!F99+'Расчет ШТ МОП '!F99+'Расчет ШТ внебюджет'!F99</f>
        <v>0</v>
      </c>
      <c r="G99" s="4">
        <f>'Расчет  ШТ 08.03.01'!G99+'Расчет ШТ ДОУ'!G99+'Расчет ШТ МОП '!G99+'Расчет ШТ внебюджет'!G99</f>
        <v>0</v>
      </c>
      <c r="H99" s="6">
        <f>'Расчет  ШТ 08.03.01'!H99+'Расчет ШТ ДОУ'!H99+'Расчет ШТ МОП '!H99+'Расчет ШТ внебюджет'!H99</f>
        <v>0</v>
      </c>
      <c r="I99" s="4">
        <f>'Расчет  ШТ 08.03.01'!I99+'Расчет ШТ ДОУ'!I99+'Расчет ШТ МОП '!I99+'Расчет ШТ внебюджет'!I99</f>
        <v>0</v>
      </c>
      <c r="J99" s="6">
        <f>'Расчет  ШТ 08.03.01'!J99+'Расчет ШТ ДОУ'!J99+'Расчет ШТ МОП '!J99+'Расчет ШТ внебюджет'!J99</f>
        <v>0</v>
      </c>
      <c r="K99" s="4">
        <f>'Расчет  ШТ 08.03.01'!K99+'Расчет ШТ ДОУ'!K99+'Расчет ШТ МОП '!K99+'Расчет ШТ внебюджет'!K99</f>
        <v>0</v>
      </c>
      <c r="L99" s="4">
        <f>'Расчет  ШТ 08.03.01'!L99+'Расчет ШТ ДОУ'!L99+'Расчет ШТ МОП '!L99+'Расчет ШТ внебюджет'!L99</f>
        <v>0</v>
      </c>
      <c r="M99" s="4">
        <f>'Расчет  ШТ 08.03.01'!M99+'Расчет ШТ ДОУ'!M99+'Расчет ШТ МОП '!M99+'Расчет ШТ внебюджет'!M99</f>
        <v>0</v>
      </c>
      <c r="N99" s="6">
        <f>'Расчет  ШТ 08.03.01'!N99+'Расчет ШТ ДОУ'!N99+'Расчет ШТ МОП '!N99+'Расчет ШТ внебюджет'!N99</f>
        <v>0</v>
      </c>
      <c r="O99" s="4">
        <f>'Расчет  ШТ 08.03.01'!O99+'Расчет ШТ ДОУ'!O99+'Расчет ШТ МОП '!O99+'Расчет ШТ внебюджет'!O99</f>
        <v>0</v>
      </c>
      <c r="P99" s="6">
        <f>'Расчет  ШТ 08.03.01'!P99+'Расчет ШТ ДОУ'!P99+'Расчет ШТ МОП '!P99+'Расчет ШТ внебюджет'!P99</f>
        <v>0</v>
      </c>
      <c r="Q99" s="4">
        <f>'Расчет  ШТ 08.03.01'!Q99+'Расчет ШТ ДОУ'!Q99+'Расчет ШТ МОП '!Q99+'Расчет ШТ внебюджет'!Q99</f>
        <v>0</v>
      </c>
      <c r="R99" s="4">
        <f t="shared" si="25"/>
        <v>0</v>
      </c>
      <c r="S99" s="4">
        <v>1.2</v>
      </c>
      <c r="T99" s="4">
        <f t="shared" si="26"/>
        <v>0</v>
      </c>
      <c r="U99" s="6">
        <v>0.3</v>
      </c>
      <c r="V99" s="4">
        <f t="shared" si="27"/>
        <v>0</v>
      </c>
      <c r="W99" s="4">
        <f t="shared" si="28"/>
        <v>0</v>
      </c>
      <c r="Y99" s="53" t="e">
        <f t="shared" si="22"/>
        <v>#DIV/0!</v>
      </c>
    </row>
    <row r="100" spans="2:25" x14ac:dyDescent="0.2">
      <c r="B100" s="18" t="s">
        <v>50</v>
      </c>
      <c r="C100" s="4">
        <f>'Расчет  ШТ 08.03.01'!C100+'Расчет ШТ ДОУ'!C100+'Расчет ШТ МОП '!C100+'Расчет ШТ внебюджет'!C100</f>
        <v>2.5499999999999998</v>
      </c>
      <c r="D100" s="64">
        <v>7519</v>
      </c>
      <c r="E100" s="4">
        <f t="shared" si="24"/>
        <v>19173.449999999997</v>
      </c>
      <c r="F100" s="6">
        <f>'Расчет  ШТ 08.03.01'!F100+'Расчет ШТ ДОУ'!F100+'Расчет ШТ МОП '!F100+'Расчет ШТ внебюджет'!F100</f>
        <v>0</v>
      </c>
      <c r="G100" s="4">
        <f>'Расчет  ШТ 08.03.01'!G100+'Расчет ШТ ДОУ'!G100+'Расчет ШТ МОП '!G100+'Расчет ШТ внебюджет'!G100</f>
        <v>0</v>
      </c>
      <c r="H100" s="6">
        <f>'Расчет  ШТ 08.03.01'!H100+'Расчет ШТ ДОУ'!H100+'Расчет ШТ МОП '!H100+'Расчет ШТ внебюджет'!H100</f>
        <v>0</v>
      </c>
      <c r="I100" s="4">
        <f>'Расчет  ШТ 08.03.01'!I100+'Расчет ШТ ДОУ'!I100+'Расчет ШТ МОП '!I100+'Расчет ШТ внебюджет'!I100</f>
        <v>0</v>
      </c>
      <c r="J100" s="6">
        <f>'Расчет  ШТ 08.03.01'!J100+'Расчет ШТ ДОУ'!J100+'Расчет ШТ МОП '!J100+'Расчет ШТ внебюджет'!J100</f>
        <v>0</v>
      </c>
      <c r="K100" s="4">
        <f>'Расчет  ШТ 08.03.01'!K100+'Расчет ШТ ДОУ'!K100+'Расчет ШТ МОП '!K100+'Расчет ШТ внебюджет'!K100</f>
        <v>0</v>
      </c>
      <c r="L100" s="4">
        <f>'Расчет  ШТ 08.03.01'!L100+'Расчет ШТ ДОУ'!L100+'Расчет ШТ МОП '!L100+'Расчет ШТ внебюджет'!L100</f>
        <v>0</v>
      </c>
      <c r="M100" s="4">
        <f>'Расчет  ШТ 08.03.01'!M100+'Расчет ШТ ДОУ'!M100+'Расчет ШТ МОП '!M100+'Расчет ШТ внебюджет'!M100</f>
        <v>0</v>
      </c>
      <c r="N100" s="6">
        <f>'Расчет  ШТ 08.03.01'!N100+'Расчет ШТ ДОУ'!N100+'Расчет ШТ МОП '!N100+'Расчет ШТ внебюджет'!N100</f>
        <v>0</v>
      </c>
      <c r="O100" s="4">
        <f>'Расчет  ШТ 08.03.01'!O100+'Расчет ШТ ДОУ'!O100+'Расчет ШТ МОП '!O100+'Расчет ШТ внебюджет'!O100</f>
        <v>0</v>
      </c>
      <c r="P100" s="6">
        <f>'Расчет  ШТ 08.03.01'!P100+'Расчет ШТ ДОУ'!P100+'Расчет ШТ МОП '!P100+'Расчет ШТ внебюджет'!P100</f>
        <v>0</v>
      </c>
      <c r="Q100" s="4">
        <f>'Расчет  ШТ 08.03.01'!Q100+'Расчет ШТ ДОУ'!Q100+'Расчет ШТ МОП '!Q100+'Расчет ШТ внебюджет'!Q100</f>
        <v>0</v>
      </c>
      <c r="R100" s="4">
        <f t="shared" si="25"/>
        <v>19173.449999999997</v>
      </c>
      <c r="S100" s="4">
        <v>1.2</v>
      </c>
      <c r="T100" s="4">
        <f t="shared" si="26"/>
        <v>3834.6899999999987</v>
      </c>
      <c r="U100" s="6">
        <v>0.3</v>
      </c>
      <c r="V100" s="4">
        <f t="shared" si="27"/>
        <v>5752.0349999999989</v>
      </c>
      <c r="W100" s="4">
        <f t="shared" si="28"/>
        <v>28760.174999999996</v>
      </c>
      <c r="Y100" s="53">
        <f t="shared" si="22"/>
        <v>11278.499999999998</v>
      </c>
    </row>
    <row r="101" spans="2:25" hidden="1" x14ac:dyDescent="0.2">
      <c r="B101" s="12" t="s">
        <v>101</v>
      </c>
      <c r="C101" s="4">
        <f>'Расчет  ШТ 08.03.01'!C101+'Расчет ШТ ДОУ'!C101+'Расчет ШТ МОП '!C101+'Расчет ШТ внебюджет'!C101</f>
        <v>0</v>
      </c>
      <c r="D101" s="60">
        <v>4464</v>
      </c>
      <c r="E101" s="4">
        <f t="shared" si="24"/>
        <v>0</v>
      </c>
      <c r="F101" s="6">
        <f>'Расчет  ШТ 08.03.01'!F101+'Расчет ШТ ДОУ'!F101+'Расчет ШТ МОП '!F101+'Расчет ШТ внебюджет'!F101</f>
        <v>0</v>
      </c>
      <c r="G101" s="4">
        <f>'Расчет  ШТ 08.03.01'!G101+'Расчет ШТ ДОУ'!G101+'Расчет ШТ МОП '!G101+'Расчет ШТ внебюджет'!G101</f>
        <v>0</v>
      </c>
      <c r="H101" s="6">
        <f>'Расчет  ШТ 08.03.01'!H101+'Расчет ШТ ДОУ'!H101+'Расчет ШТ МОП '!H101+'Расчет ШТ внебюджет'!H101</f>
        <v>0</v>
      </c>
      <c r="I101" s="4">
        <f>'Расчет  ШТ 08.03.01'!I101+'Расчет ШТ ДОУ'!I101+'Расчет ШТ МОП '!I101+'Расчет ШТ внебюджет'!I101</f>
        <v>0</v>
      </c>
      <c r="J101" s="6">
        <f>'Расчет  ШТ 08.03.01'!J101+'Расчет ШТ ДОУ'!J101+'Расчет ШТ МОП '!J101+'Расчет ШТ внебюджет'!J101</f>
        <v>0</v>
      </c>
      <c r="K101" s="4">
        <f>'Расчет  ШТ 08.03.01'!K101+'Расчет ШТ ДОУ'!K101+'Расчет ШТ МОП '!K101+'Расчет ШТ внебюджет'!K101</f>
        <v>0</v>
      </c>
      <c r="L101" s="4">
        <f>'Расчет  ШТ 08.03.01'!L101+'Расчет ШТ ДОУ'!L101+'Расчет ШТ МОП '!L101+'Расчет ШТ внебюджет'!L101</f>
        <v>0</v>
      </c>
      <c r="M101" s="4">
        <f>'Расчет  ШТ 08.03.01'!M101+'Расчет ШТ ДОУ'!M101+'Расчет ШТ МОП '!M101+'Расчет ШТ внебюджет'!M101</f>
        <v>0</v>
      </c>
      <c r="N101" s="6">
        <f>'Расчет  ШТ 08.03.01'!N101+'Расчет ШТ ДОУ'!N101+'Расчет ШТ МОП '!N101+'Расчет ШТ внебюджет'!N101</f>
        <v>0</v>
      </c>
      <c r="O101" s="4">
        <f>'Расчет  ШТ 08.03.01'!O101+'Расчет ШТ ДОУ'!O101+'Расчет ШТ МОП '!O101+'Расчет ШТ внебюджет'!O101</f>
        <v>0</v>
      </c>
      <c r="P101" s="6">
        <f>'Расчет  ШТ 08.03.01'!P101+'Расчет ШТ ДОУ'!P101+'Расчет ШТ МОП '!P101+'Расчет ШТ внебюджет'!P101</f>
        <v>0</v>
      </c>
      <c r="Q101" s="4">
        <f>'Расчет  ШТ 08.03.01'!Q101+'Расчет ШТ ДОУ'!Q101+'Расчет ШТ МОП '!Q101+'Расчет ШТ внебюджет'!Q101</f>
        <v>0</v>
      </c>
      <c r="R101" s="4">
        <f t="shared" si="25"/>
        <v>0</v>
      </c>
      <c r="S101" s="4">
        <v>1.2</v>
      </c>
      <c r="T101" s="4">
        <f t="shared" si="26"/>
        <v>0</v>
      </c>
      <c r="U101" s="6">
        <v>0.3</v>
      </c>
      <c r="V101" s="4">
        <f t="shared" si="27"/>
        <v>0</v>
      </c>
      <c r="W101" s="4">
        <f t="shared" si="28"/>
        <v>0</v>
      </c>
      <c r="Y101" s="53" t="e">
        <f t="shared" si="22"/>
        <v>#DIV/0!</v>
      </c>
    </row>
    <row r="102" spans="2:25" x14ac:dyDescent="0.2">
      <c r="B102" s="12" t="s">
        <v>25</v>
      </c>
      <c r="C102" s="4">
        <f>'Расчет  ШТ 08.03.01'!C102+'Расчет ШТ ДОУ'!C102+'Расчет ШТ МОП '!C102+'Расчет ШТ внебюджет'!C102</f>
        <v>0.8</v>
      </c>
      <c r="D102" s="59">
        <v>7519</v>
      </c>
      <c r="E102" s="4">
        <f t="shared" si="24"/>
        <v>6015.2000000000007</v>
      </c>
      <c r="F102" s="6">
        <f>'Расчет  ШТ 08.03.01'!F102+'Расчет ШТ ДОУ'!F102+'Расчет ШТ МОП '!F102+'Расчет ШТ внебюджет'!F102</f>
        <v>0</v>
      </c>
      <c r="G102" s="4">
        <f>'Расчет  ШТ 08.03.01'!G102+'Расчет ШТ ДОУ'!G102+'Расчет ШТ МОП '!G102+'Расчет ШТ внебюджет'!G102</f>
        <v>0</v>
      </c>
      <c r="H102" s="6">
        <f>'Расчет  ШТ 08.03.01'!H102+'Расчет ШТ ДОУ'!H102+'Расчет ШТ МОП '!H102+'Расчет ШТ внебюджет'!H102</f>
        <v>0</v>
      </c>
      <c r="I102" s="4">
        <f>'Расчет  ШТ 08.03.01'!I102+'Расчет ШТ ДОУ'!I102+'Расчет ШТ МОП '!I102+'Расчет ШТ внебюджет'!I102</f>
        <v>0</v>
      </c>
      <c r="J102" s="6">
        <f>'Расчет  ШТ 08.03.01'!J102+'Расчет ШТ ДОУ'!J102+'Расчет ШТ МОП '!J102+'Расчет ШТ внебюджет'!J102</f>
        <v>0</v>
      </c>
      <c r="K102" s="4">
        <f>'Расчет  ШТ 08.03.01'!K102+'Расчет ШТ ДОУ'!K102+'Расчет ШТ МОП '!K102+'Расчет ШТ внебюджет'!K102</f>
        <v>0</v>
      </c>
      <c r="L102" s="4">
        <f>'Расчет  ШТ 08.03.01'!L102+'Расчет ШТ ДОУ'!L102+'Расчет ШТ МОП '!L102+'Расчет ШТ внебюджет'!L102</f>
        <v>0</v>
      </c>
      <c r="M102" s="4">
        <f>'Расчет  ШТ 08.03.01'!M102+'Расчет ШТ ДОУ'!M102+'Расчет ШТ МОП '!M102+'Расчет ШТ внебюджет'!M102</f>
        <v>0</v>
      </c>
      <c r="N102" s="6">
        <f>'Расчет  ШТ 08.03.01'!N102+'Расчет ШТ ДОУ'!N102+'Расчет ШТ МОП '!N102+'Расчет ШТ внебюджет'!N102</f>
        <v>0</v>
      </c>
      <c r="O102" s="4">
        <f>'Расчет  ШТ 08.03.01'!O102+'Расчет ШТ ДОУ'!O102+'Расчет ШТ МОП '!O102+'Расчет ШТ внебюджет'!O102</f>
        <v>0</v>
      </c>
      <c r="P102" s="6">
        <f>'Расчет  ШТ 08.03.01'!P102+'Расчет ШТ ДОУ'!P102+'Расчет ШТ МОП '!P102+'Расчет ШТ внебюджет'!P102</f>
        <v>0</v>
      </c>
      <c r="Q102" s="4">
        <f>'Расчет  ШТ 08.03.01'!Q102+'Расчет ШТ ДОУ'!Q102+'Расчет ШТ МОП '!Q102+'Расчет ШТ внебюджет'!Q102</f>
        <v>0</v>
      </c>
      <c r="R102" s="4">
        <f t="shared" si="25"/>
        <v>6015.2000000000007</v>
      </c>
      <c r="S102" s="4">
        <v>1.2</v>
      </c>
      <c r="T102" s="4">
        <f t="shared" si="26"/>
        <v>1203.04</v>
      </c>
      <c r="U102" s="6">
        <v>0.3</v>
      </c>
      <c r="V102" s="4">
        <f t="shared" si="27"/>
        <v>1804.5600000000002</v>
      </c>
      <c r="W102" s="4">
        <f t="shared" si="28"/>
        <v>9022.8000000000011</v>
      </c>
      <c r="Y102" s="53">
        <f t="shared" si="22"/>
        <v>11278.5</v>
      </c>
    </row>
    <row r="103" spans="2:25" hidden="1" x14ac:dyDescent="0.2">
      <c r="B103" s="12" t="s">
        <v>102</v>
      </c>
      <c r="C103" s="4">
        <f>'Расчет  ШТ 08.03.01'!C103+'Расчет ШТ ДОУ'!C103+'Расчет ШТ МОП '!C103+'Расчет ШТ внебюджет'!C103</f>
        <v>0</v>
      </c>
      <c r="D103" s="59">
        <v>4444</v>
      </c>
      <c r="E103" s="4">
        <f t="shared" si="24"/>
        <v>0</v>
      </c>
      <c r="F103" s="6">
        <f>'Расчет  ШТ 08.03.01'!F103+'Расчет ШТ ДОУ'!F103+'Расчет ШТ МОП '!F103+'Расчет ШТ внебюджет'!F103</f>
        <v>0</v>
      </c>
      <c r="G103" s="4">
        <f>'Расчет  ШТ 08.03.01'!G103+'Расчет ШТ ДОУ'!G103+'Расчет ШТ МОП '!G103+'Расчет ШТ внебюджет'!G103</f>
        <v>0</v>
      </c>
      <c r="H103" s="6">
        <f>'Расчет  ШТ 08.03.01'!H103+'Расчет ШТ ДОУ'!H103+'Расчет ШТ МОП '!H103+'Расчет ШТ внебюджет'!H103</f>
        <v>0</v>
      </c>
      <c r="I103" s="4">
        <f>'Расчет  ШТ 08.03.01'!I103+'Расчет ШТ ДОУ'!I103+'Расчет ШТ МОП '!I103+'Расчет ШТ внебюджет'!I103</f>
        <v>0</v>
      </c>
      <c r="J103" s="6">
        <f>'Расчет  ШТ 08.03.01'!J103+'Расчет ШТ ДОУ'!J103+'Расчет ШТ МОП '!J103+'Расчет ШТ внебюджет'!J103</f>
        <v>0</v>
      </c>
      <c r="K103" s="4">
        <f>'Расчет  ШТ 08.03.01'!K103+'Расчет ШТ ДОУ'!K103+'Расчет ШТ МОП '!K103+'Расчет ШТ внебюджет'!K103</f>
        <v>0</v>
      </c>
      <c r="L103" s="4">
        <f>'Расчет  ШТ 08.03.01'!L103+'Расчет ШТ ДОУ'!L103+'Расчет ШТ МОП '!L103+'Расчет ШТ внебюджет'!L103</f>
        <v>0</v>
      </c>
      <c r="M103" s="4">
        <f>'Расчет  ШТ 08.03.01'!M103+'Расчет ШТ ДОУ'!M103+'Расчет ШТ МОП '!M103+'Расчет ШТ внебюджет'!M103</f>
        <v>0</v>
      </c>
      <c r="N103" s="6">
        <f>'Расчет  ШТ 08.03.01'!N103+'Расчет ШТ ДОУ'!N103+'Расчет ШТ МОП '!N103+'Расчет ШТ внебюджет'!N103</f>
        <v>0</v>
      </c>
      <c r="O103" s="4">
        <f>'Расчет  ШТ 08.03.01'!O103+'Расчет ШТ ДОУ'!O103+'Расчет ШТ МОП '!O103+'Расчет ШТ внебюджет'!O103</f>
        <v>0</v>
      </c>
      <c r="P103" s="6">
        <f>'Расчет  ШТ 08.03.01'!P103+'Расчет ШТ ДОУ'!P103+'Расчет ШТ МОП '!P103+'Расчет ШТ внебюджет'!P103</f>
        <v>0</v>
      </c>
      <c r="Q103" s="4">
        <f>'Расчет  ШТ 08.03.01'!Q103+'Расчет ШТ ДОУ'!Q103+'Расчет ШТ МОП '!Q103+'Расчет ШТ внебюджет'!Q103</f>
        <v>0</v>
      </c>
      <c r="R103" s="4">
        <f>E103+G103+K103+L103+M103+O103+Q103</f>
        <v>0</v>
      </c>
      <c r="S103" s="4">
        <v>1.2</v>
      </c>
      <c r="T103" s="4">
        <f t="shared" si="26"/>
        <v>0</v>
      </c>
      <c r="U103" s="6">
        <v>0.3</v>
      </c>
      <c r="V103" s="4">
        <f t="shared" si="27"/>
        <v>0</v>
      </c>
      <c r="W103" s="4">
        <f t="shared" si="28"/>
        <v>0</v>
      </c>
      <c r="Y103" s="53" t="e">
        <f t="shared" si="22"/>
        <v>#DIV/0!</v>
      </c>
    </row>
    <row r="104" spans="2:25" hidden="1" x14ac:dyDescent="0.2">
      <c r="B104" s="12" t="s">
        <v>26</v>
      </c>
      <c r="C104" s="4">
        <f>'Расчет  ШТ 08.03.01'!C104+'Расчет ШТ ДОУ'!C104+'Расчет ШТ МОП '!C104+'Расчет ШТ внебюджет'!C104</f>
        <v>0</v>
      </c>
      <c r="D104" s="59">
        <v>4444</v>
      </c>
      <c r="E104" s="4">
        <f t="shared" si="24"/>
        <v>0</v>
      </c>
      <c r="F104" s="6">
        <f>'Расчет  ШТ 08.03.01'!F104+'Расчет ШТ ДОУ'!F104+'Расчет ШТ МОП '!F104+'Расчет ШТ внебюджет'!F104</f>
        <v>0</v>
      </c>
      <c r="G104" s="4">
        <f>'Расчет  ШТ 08.03.01'!G104+'Расчет ШТ ДОУ'!G104+'Расчет ШТ МОП '!G104+'Расчет ШТ внебюджет'!G104</f>
        <v>0</v>
      </c>
      <c r="H104" s="6">
        <f>'Расчет  ШТ 08.03.01'!H104+'Расчет ШТ ДОУ'!H104+'Расчет ШТ МОП '!H104+'Расчет ШТ внебюджет'!H104</f>
        <v>0</v>
      </c>
      <c r="I104" s="4">
        <f>'Расчет  ШТ 08.03.01'!I104+'Расчет ШТ ДОУ'!I104+'Расчет ШТ МОП '!I104+'Расчет ШТ внебюджет'!I104</f>
        <v>0</v>
      </c>
      <c r="J104" s="6">
        <f>'Расчет  ШТ 08.03.01'!J104+'Расчет ШТ ДОУ'!J104+'Расчет ШТ МОП '!J104+'Расчет ШТ внебюджет'!J104</f>
        <v>0</v>
      </c>
      <c r="K104" s="4">
        <f>'Расчет  ШТ 08.03.01'!K104+'Расчет ШТ ДОУ'!K104+'Расчет ШТ МОП '!K104+'Расчет ШТ внебюджет'!K104</f>
        <v>0</v>
      </c>
      <c r="L104" s="4">
        <f>'Расчет  ШТ 08.03.01'!L104+'Расчет ШТ ДОУ'!L104+'Расчет ШТ МОП '!L104+'Расчет ШТ внебюджет'!L104</f>
        <v>0</v>
      </c>
      <c r="M104" s="4">
        <f>'Расчет  ШТ 08.03.01'!M104+'Расчет ШТ ДОУ'!M104+'Расчет ШТ МОП '!M104+'Расчет ШТ внебюджет'!M104</f>
        <v>0</v>
      </c>
      <c r="N104" s="6">
        <f>'Расчет  ШТ 08.03.01'!N104+'Расчет ШТ ДОУ'!N104+'Расчет ШТ МОП '!N104+'Расчет ШТ внебюджет'!N104</f>
        <v>0</v>
      </c>
      <c r="O104" s="4">
        <f>'Расчет  ШТ 08.03.01'!O104+'Расчет ШТ ДОУ'!O104+'Расчет ШТ МОП '!O104+'Расчет ШТ внебюджет'!O104</f>
        <v>0</v>
      </c>
      <c r="P104" s="6">
        <f>'Расчет  ШТ 08.03.01'!P104+'Расчет ШТ ДОУ'!P104+'Расчет ШТ МОП '!P104+'Расчет ШТ внебюджет'!P104</f>
        <v>0</v>
      </c>
      <c r="Q104" s="4">
        <f>'Расчет  ШТ 08.03.01'!Q104+'Расчет ШТ ДОУ'!Q104+'Расчет ШТ МОП '!Q104+'Расчет ШТ внебюджет'!Q104</f>
        <v>0</v>
      </c>
      <c r="R104" s="4">
        <f t="shared" si="25"/>
        <v>0</v>
      </c>
      <c r="S104" s="4">
        <v>1.2</v>
      </c>
      <c r="T104" s="4">
        <f t="shared" si="26"/>
        <v>0</v>
      </c>
      <c r="U104" s="6">
        <v>0.3</v>
      </c>
      <c r="V104" s="4">
        <f t="shared" si="27"/>
        <v>0</v>
      </c>
      <c r="W104" s="4">
        <f t="shared" si="28"/>
        <v>0</v>
      </c>
      <c r="Y104" s="53" t="e">
        <f t="shared" si="22"/>
        <v>#DIV/0!</v>
      </c>
    </row>
    <row r="105" spans="2:25" s="56" customFormat="1" hidden="1" x14ac:dyDescent="0.2">
      <c r="B105" s="12"/>
      <c r="C105" s="4">
        <f>'Расчет  ШТ 08.03.01'!C105+'Расчет ШТ ДОУ'!C105+'Расчет ШТ МОП '!C105+'Расчет ШТ внебюджет'!C105</f>
        <v>0</v>
      </c>
      <c r="D105" s="59"/>
      <c r="E105" s="4">
        <f t="shared" si="24"/>
        <v>0</v>
      </c>
      <c r="F105" s="6">
        <f>'Расчет  ШТ 08.03.01'!F105+'Расчет ШТ ДОУ'!F105+'Расчет ШТ МОП '!F105+'Расчет ШТ внебюджет'!F105</f>
        <v>0</v>
      </c>
      <c r="G105" s="4">
        <f>'Расчет  ШТ 08.03.01'!G105+'Расчет ШТ ДОУ'!G105+'Расчет ШТ МОП '!G105+'Расчет ШТ внебюджет'!G105</f>
        <v>0</v>
      </c>
      <c r="H105" s="6">
        <f>'Расчет  ШТ 08.03.01'!H105+'Расчет ШТ ДОУ'!H105+'Расчет ШТ МОП '!H105+'Расчет ШТ внебюджет'!H105</f>
        <v>0</v>
      </c>
      <c r="I105" s="4">
        <f>'Расчет  ШТ 08.03.01'!I105+'Расчет ШТ ДОУ'!I105+'Расчет ШТ МОП '!I105+'Расчет ШТ внебюджет'!I105</f>
        <v>0</v>
      </c>
      <c r="J105" s="6">
        <f>'Расчет  ШТ 08.03.01'!J105+'Расчет ШТ ДОУ'!J105+'Расчет ШТ МОП '!J105+'Расчет ШТ внебюджет'!J105</f>
        <v>0</v>
      </c>
      <c r="K105" s="4">
        <f>'Расчет  ШТ 08.03.01'!K105+'Расчет ШТ ДОУ'!K105+'Расчет ШТ МОП '!K105+'Расчет ШТ внебюджет'!K105</f>
        <v>0</v>
      </c>
      <c r="L105" s="4">
        <f>'Расчет  ШТ 08.03.01'!L105+'Расчет ШТ ДОУ'!L105+'Расчет ШТ МОП '!L105+'Расчет ШТ внебюджет'!L105</f>
        <v>0</v>
      </c>
      <c r="M105" s="4">
        <f>'Расчет  ШТ 08.03.01'!M105+'Расчет ШТ ДОУ'!M105+'Расчет ШТ МОП '!M105+'Расчет ШТ внебюджет'!M105</f>
        <v>0</v>
      </c>
      <c r="N105" s="6">
        <f>'Расчет  ШТ 08.03.01'!N105+'Расчет ШТ ДОУ'!N105+'Расчет ШТ МОП '!N105+'Расчет ШТ внебюджет'!N105</f>
        <v>0</v>
      </c>
      <c r="O105" s="4">
        <f>'Расчет  ШТ 08.03.01'!O105+'Расчет ШТ ДОУ'!O105+'Расчет ШТ МОП '!O105+'Расчет ШТ внебюджет'!O105</f>
        <v>0</v>
      </c>
      <c r="P105" s="6">
        <f>'Расчет  ШТ 08.03.01'!P105+'Расчет ШТ ДОУ'!P105+'Расчет ШТ МОП '!P105+'Расчет ШТ внебюджет'!P105</f>
        <v>0</v>
      </c>
      <c r="Q105" s="4">
        <f>'Расчет  ШТ 08.03.01'!Q105+'Расчет ШТ ДОУ'!Q105+'Расчет ШТ МОП '!Q105+'Расчет ШТ внебюджет'!Q105</f>
        <v>0</v>
      </c>
      <c r="R105" s="4">
        <f t="shared" si="25"/>
        <v>0</v>
      </c>
      <c r="S105" s="4">
        <v>1.2</v>
      </c>
      <c r="T105" s="4">
        <f t="shared" si="26"/>
        <v>0</v>
      </c>
      <c r="U105" s="6">
        <v>0.3</v>
      </c>
      <c r="V105" s="4">
        <f t="shared" si="27"/>
        <v>0</v>
      </c>
      <c r="W105" s="4">
        <f t="shared" si="28"/>
        <v>0</v>
      </c>
      <c r="Y105" s="53" t="e">
        <f t="shared" si="22"/>
        <v>#DIV/0!</v>
      </c>
    </row>
    <row r="106" spans="2:25" s="56" customFormat="1" hidden="1" x14ac:dyDescent="0.2">
      <c r="B106" s="12"/>
      <c r="C106" s="4">
        <f>'Расчет  ШТ 08.03.01'!C106+'Расчет ШТ ДОУ'!C106+'Расчет ШТ МОП '!C106+'Расчет ШТ внебюджет'!C106</f>
        <v>0</v>
      </c>
      <c r="D106" s="59"/>
      <c r="E106" s="4">
        <f t="shared" si="24"/>
        <v>0</v>
      </c>
      <c r="F106" s="6">
        <f>'Расчет  ШТ 08.03.01'!F106+'Расчет ШТ ДОУ'!F106+'Расчет ШТ МОП '!F106+'Расчет ШТ внебюджет'!F106</f>
        <v>0</v>
      </c>
      <c r="G106" s="4">
        <f>'Расчет  ШТ 08.03.01'!G106+'Расчет ШТ ДОУ'!G106+'Расчет ШТ МОП '!G106+'Расчет ШТ внебюджет'!G106</f>
        <v>0</v>
      </c>
      <c r="H106" s="6">
        <f>'Расчет  ШТ 08.03.01'!H106+'Расчет ШТ ДОУ'!H106+'Расчет ШТ МОП '!H106+'Расчет ШТ внебюджет'!H106</f>
        <v>0</v>
      </c>
      <c r="I106" s="4">
        <f>'Расчет  ШТ 08.03.01'!I106+'Расчет ШТ ДОУ'!I106+'Расчет ШТ МОП '!I106+'Расчет ШТ внебюджет'!I106</f>
        <v>0</v>
      </c>
      <c r="J106" s="6">
        <f>'Расчет  ШТ 08.03.01'!J106+'Расчет ШТ ДОУ'!J106+'Расчет ШТ МОП '!J106+'Расчет ШТ внебюджет'!J106</f>
        <v>0</v>
      </c>
      <c r="K106" s="4">
        <f>'Расчет  ШТ 08.03.01'!K106+'Расчет ШТ ДОУ'!K106+'Расчет ШТ МОП '!K106+'Расчет ШТ внебюджет'!K106</f>
        <v>0</v>
      </c>
      <c r="L106" s="4">
        <f>'Расчет  ШТ 08.03.01'!L106+'Расчет ШТ ДОУ'!L106+'Расчет ШТ МОП '!L106+'Расчет ШТ внебюджет'!L106</f>
        <v>0</v>
      </c>
      <c r="M106" s="4">
        <f>'Расчет  ШТ 08.03.01'!M106+'Расчет ШТ ДОУ'!M106+'Расчет ШТ МОП '!M106+'Расчет ШТ внебюджет'!M106</f>
        <v>0</v>
      </c>
      <c r="N106" s="6">
        <f>'Расчет  ШТ 08.03.01'!N106+'Расчет ШТ ДОУ'!N106+'Расчет ШТ МОП '!N106+'Расчет ШТ внебюджет'!N106</f>
        <v>0</v>
      </c>
      <c r="O106" s="4">
        <f>'Расчет  ШТ 08.03.01'!O106+'Расчет ШТ ДОУ'!O106+'Расчет ШТ МОП '!O106+'Расчет ШТ внебюджет'!O106</f>
        <v>0</v>
      </c>
      <c r="P106" s="6">
        <f>'Расчет  ШТ 08.03.01'!P106+'Расчет ШТ ДОУ'!P106+'Расчет ШТ МОП '!P106+'Расчет ШТ внебюджет'!P106</f>
        <v>0</v>
      </c>
      <c r="Q106" s="4">
        <f>'Расчет  ШТ 08.03.01'!Q106+'Расчет ШТ ДОУ'!Q106+'Расчет ШТ МОП '!Q106+'Расчет ШТ внебюджет'!Q106</f>
        <v>0</v>
      </c>
      <c r="R106" s="4">
        <f t="shared" si="25"/>
        <v>0</v>
      </c>
      <c r="S106" s="4">
        <v>1.2</v>
      </c>
      <c r="T106" s="4">
        <f t="shared" si="26"/>
        <v>0</v>
      </c>
      <c r="U106" s="6">
        <v>0.3</v>
      </c>
      <c r="V106" s="4">
        <f t="shared" si="27"/>
        <v>0</v>
      </c>
      <c r="W106" s="4">
        <f t="shared" si="28"/>
        <v>0</v>
      </c>
      <c r="Y106" s="53" t="e">
        <f t="shared" si="22"/>
        <v>#DIV/0!</v>
      </c>
    </row>
    <row r="107" spans="2:25" s="56" customFormat="1" hidden="1" x14ac:dyDescent="0.2">
      <c r="B107" s="12"/>
      <c r="C107" s="4">
        <f>'Расчет  ШТ 08.03.01'!C107+'Расчет ШТ ДОУ'!C107+'Расчет ШТ МОП '!C107+'Расчет ШТ внебюджет'!C107</f>
        <v>0</v>
      </c>
      <c r="D107" s="59"/>
      <c r="E107" s="4">
        <f t="shared" si="24"/>
        <v>0</v>
      </c>
      <c r="F107" s="6">
        <f>'Расчет  ШТ 08.03.01'!F107+'Расчет ШТ ДОУ'!F107+'Расчет ШТ МОП '!F107+'Расчет ШТ внебюджет'!F107</f>
        <v>0</v>
      </c>
      <c r="G107" s="4">
        <f>'Расчет  ШТ 08.03.01'!G107+'Расчет ШТ ДОУ'!G107+'Расчет ШТ МОП '!G107+'Расчет ШТ внебюджет'!G107</f>
        <v>0</v>
      </c>
      <c r="H107" s="6">
        <f>'Расчет  ШТ 08.03.01'!H107+'Расчет ШТ ДОУ'!H107+'Расчет ШТ МОП '!H107+'Расчет ШТ внебюджет'!H107</f>
        <v>0</v>
      </c>
      <c r="I107" s="4">
        <f>'Расчет  ШТ 08.03.01'!I107+'Расчет ШТ ДОУ'!I107+'Расчет ШТ МОП '!I107+'Расчет ШТ внебюджет'!I107</f>
        <v>0</v>
      </c>
      <c r="J107" s="6">
        <f>'Расчет  ШТ 08.03.01'!J107+'Расчет ШТ ДОУ'!J107+'Расчет ШТ МОП '!J107+'Расчет ШТ внебюджет'!J107</f>
        <v>0</v>
      </c>
      <c r="K107" s="4">
        <f>'Расчет  ШТ 08.03.01'!K107+'Расчет ШТ ДОУ'!K107+'Расчет ШТ МОП '!K107+'Расчет ШТ внебюджет'!K107</f>
        <v>0</v>
      </c>
      <c r="L107" s="4">
        <f>'Расчет  ШТ 08.03.01'!L107+'Расчет ШТ ДОУ'!L107+'Расчет ШТ МОП '!L107+'Расчет ШТ внебюджет'!L107</f>
        <v>0</v>
      </c>
      <c r="M107" s="4">
        <f>'Расчет  ШТ 08.03.01'!M107+'Расчет ШТ ДОУ'!M107+'Расчет ШТ МОП '!M107+'Расчет ШТ внебюджет'!M107</f>
        <v>0</v>
      </c>
      <c r="N107" s="6">
        <f>'Расчет  ШТ 08.03.01'!N107+'Расчет ШТ ДОУ'!N107+'Расчет ШТ МОП '!N107+'Расчет ШТ внебюджет'!N107</f>
        <v>0</v>
      </c>
      <c r="O107" s="4">
        <f>'Расчет  ШТ 08.03.01'!O107+'Расчет ШТ ДОУ'!O107+'Расчет ШТ МОП '!O107+'Расчет ШТ внебюджет'!O107</f>
        <v>0</v>
      </c>
      <c r="P107" s="6">
        <f>'Расчет  ШТ 08.03.01'!P107+'Расчет ШТ ДОУ'!P107+'Расчет ШТ МОП '!P107+'Расчет ШТ внебюджет'!P107</f>
        <v>0</v>
      </c>
      <c r="Q107" s="4">
        <f>'Расчет  ШТ 08.03.01'!Q107+'Расчет ШТ ДОУ'!Q107+'Расчет ШТ МОП '!Q107+'Расчет ШТ внебюджет'!Q107</f>
        <v>0</v>
      </c>
      <c r="R107" s="4">
        <f t="shared" si="25"/>
        <v>0</v>
      </c>
      <c r="S107" s="4">
        <v>1.2</v>
      </c>
      <c r="T107" s="4">
        <f t="shared" si="26"/>
        <v>0</v>
      </c>
      <c r="U107" s="6">
        <v>0.3</v>
      </c>
      <c r="V107" s="4">
        <f t="shared" si="27"/>
        <v>0</v>
      </c>
      <c r="W107" s="4">
        <f t="shared" si="28"/>
        <v>0</v>
      </c>
      <c r="Y107" s="53" t="e">
        <f t="shared" si="22"/>
        <v>#DIV/0!</v>
      </c>
    </row>
    <row r="108" spans="2:25" s="56" customFormat="1" hidden="1" x14ac:dyDescent="0.2">
      <c r="B108" s="12"/>
      <c r="C108" s="4">
        <f>'Расчет  ШТ 08.03.01'!C108+'Расчет ШТ ДОУ'!C108+'Расчет ШТ МОП '!C108+'Расчет ШТ внебюджет'!C108</f>
        <v>0</v>
      </c>
      <c r="D108" s="59"/>
      <c r="E108" s="4">
        <f t="shared" si="24"/>
        <v>0</v>
      </c>
      <c r="F108" s="6">
        <f>'Расчет  ШТ 08.03.01'!F108+'Расчет ШТ ДОУ'!F108+'Расчет ШТ МОП '!F108+'Расчет ШТ внебюджет'!F108</f>
        <v>0</v>
      </c>
      <c r="G108" s="4">
        <f>'Расчет  ШТ 08.03.01'!G108+'Расчет ШТ ДОУ'!G108+'Расчет ШТ МОП '!G108+'Расчет ШТ внебюджет'!G108</f>
        <v>0</v>
      </c>
      <c r="H108" s="6">
        <f>'Расчет  ШТ 08.03.01'!H108+'Расчет ШТ ДОУ'!H108+'Расчет ШТ МОП '!H108+'Расчет ШТ внебюджет'!H108</f>
        <v>0</v>
      </c>
      <c r="I108" s="4">
        <f>'Расчет  ШТ 08.03.01'!I108+'Расчет ШТ ДОУ'!I108+'Расчет ШТ МОП '!I108+'Расчет ШТ внебюджет'!I108</f>
        <v>0</v>
      </c>
      <c r="J108" s="6">
        <f>'Расчет  ШТ 08.03.01'!J108+'Расчет ШТ ДОУ'!J108+'Расчет ШТ МОП '!J108+'Расчет ШТ внебюджет'!J108</f>
        <v>0</v>
      </c>
      <c r="K108" s="4">
        <f>'Расчет  ШТ 08.03.01'!K108+'Расчет ШТ ДОУ'!K108+'Расчет ШТ МОП '!K108+'Расчет ШТ внебюджет'!K108</f>
        <v>0</v>
      </c>
      <c r="L108" s="4">
        <f>'Расчет  ШТ 08.03.01'!L108+'Расчет ШТ ДОУ'!L108+'Расчет ШТ МОП '!L108+'Расчет ШТ внебюджет'!L108</f>
        <v>0</v>
      </c>
      <c r="M108" s="4">
        <f>'Расчет  ШТ 08.03.01'!M108+'Расчет ШТ ДОУ'!M108+'Расчет ШТ МОП '!M108+'Расчет ШТ внебюджет'!M108</f>
        <v>0</v>
      </c>
      <c r="N108" s="6">
        <f>'Расчет  ШТ 08.03.01'!N108+'Расчет ШТ ДОУ'!N108+'Расчет ШТ МОП '!N108+'Расчет ШТ внебюджет'!N108</f>
        <v>0</v>
      </c>
      <c r="O108" s="4">
        <f>'Расчет  ШТ 08.03.01'!O108+'Расчет ШТ ДОУ'!O108+'Расчет ШТ МОП '!O108+'Расчет ШТ внебюджет'!O108</f>
        <v>0</v>
      </c>
      <c r="P108" s="6">
        <f>'Расчет  ШТ 08.03.01'!P108+'Расчет ШТ ДОУ'!P108+'Расчет ШТ МОП '!P108+'Расчет ШТ внебюджет'!P108</f>
        <v>0</v>
      </c>
      <c r="Q108" s="4">
        <f>'Расчет  ШТ 08.03.01'!Q108+'Расчет ШТ ДОУ'!Q108+'Расчет ШТ МОП '!Q108+'Расчет ШТ внебюджет'!Q108</f>
        <v>0</v>
      </c>
      <c r="R108" s="4">
        <f t="shared" si="25"/>
        <v>0</v>
      </c>
      <c r="S108" s="4">
        <v>1.2</v>
      </c>
      <c r="T108" s="4">
        <f t="shared" si="26"/>
        <v>0</v>
      </c>
      <c r="U108" s="6">
        <v>0.3</v>
      </c>
      <c r="V108" s="4">
        <f t="shared" si="27"/>
        <v>0</v>
      </c>
      <c r="W108" s="4">
        <f t="shared" si="28"/>
        <v>0</v>
      </c>
      <c r="Y108" s="53" t="e">
        <f t="shared" si="22"/>
        <v>#DIV/0!</v>
      </c>
    </row>
    <row r="109" spans="2:25" x14ac:dyDescent="0.2">
      <c r="B109" s="15"/>
      <c r="C109" s="3">
        <f>C17+C40+C41+C66+C88</f>
        <v>27.52</v>
      </c>
      <c r="D109" s="63"/>
      <c r="E109" s="3">
        <f t="shared" ref="E109:V109" si="29">E17+E40+E41+E66+E88</f>
        <v>284450.69</v>
      </c>
      <c r="F109" s="3"/>
      <c r="G109" s="3">
        <f t="shared" si="29"/>
        <v>24169.358</v>
      </c>
      <c r="H109" s="3"/>
      <c r="I109" s="3">
        <f t="shared" si="29"/>
        <v>4641.12</v>
      </c>
      <c r="J109" s="3"/>
      <c r="K109" s="3">
        <f t="shared" si="29"/>
        <v>2578.4</v>
      </c>
      <c r="L109" s="3">
        <f t="shared" si="29"/>
        <v>54769.24</v>
      </c>
      <c r="M109" s="3"/>
      <c r="N109" s="3"/>
      <c r="O109" s="3">
        <f t="shared" si="29"/>
        <v>0</v>
      </c>
      <c r="P109" s="3"/>
      <c r="Q109" s="3">
        <f t="shared" si="29"/>
        <v>5290.86</v>
      </c>
      <c r="R109" s="3">
        <f t="shared" si="29"/>
        <v>375899.66799999995</v>
      </c>
      <c r="S109" s="3"/>
      <c r="T109" s="3">
        <f t="shared" si="29"/>
        <v>75179.93359999996</v>
      </c>
      <c r="U109" s="3"/>
      <c r="V109" s="3">
        <f t="shared" si="29"/>
        <v>112769.9004</v>
      </c>
      <c r="W109" s="3">
        <f>W17+W40+W41+W66+W88</f>
        <v>563849.50199999998</v>
      </c>
      <c r="Y109" s="53">
        <f t="shared" si="22"/>
        <v>20488.717369186044</v>
      </c>
    </row>
    <row r="110" spans="2:25" x14ac:dyDescent="0.2">
      <c r="B110" s="19"/>
    </row>
    <row r="111" spans="2:25" x14ac:dyDescent="0.2">
      <c r="B111" s="19"/>
    </row>
    <row r="112" spans="2:25" ht="18.75" x14ac:dyDescent="0.3">
      <c r="B112" s="67" t="s">
        <v>106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5"/>
      <c r="U112" s="25"/>
      <c r="V112" s="27"/>
      <c r="W112" s="70">
        <f>'Расчет  ШТ 08.03.01'!W112+'Расчет ШТ ДОУ'!W112+'Расчет ШТ МОП '!W112+'Расчет ШТ внебюджет'!W112</f>
        <v>6267.8760000000002</v>
      </c>
    </row>
    <row r="113" spans="2:23" ht="18.75" x14ac:dyDescent="0.3">
      <c r="B113" s="68" t="s">
        <v>104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  <c r="S113" s="30"/>
      <c r="T113" s="29"/>
      <c r="U113" s="29"/>
      <c r="V113" s="31"/>
      <c r="W113" s="70">
        <f>'Расчет  ШТ 08.03.01'!W113+'Расчет ШТ ДОУ'!W113+'Расчет ШТ МОП '!W113+'Расчет ШТ внебюджет'!W113</f>
        <v>26988.983000000029</v>
      </c>
    </row>
    <row r="114" spans="2:23" s="58" customFormat="1" ht="20.25" hidden="1" customHeight="1" x14ac:dyDescent="0.3">
      <c r="B114" s="67" t="s">
        <v>105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  <c r="S114" s="30"/>
      <c r="T114" s="29"/>
      <c r="U114" s="29"/>
      <c r="V114" s="31"/>
      <c r="W114" s="70">
        <f>'Расчет  ШТ 08.03.01'!W114+'Расчет ШТ ДОУ'!W114+'Расчет ШТ МОП '!W114+'Расчет ШТ внебюджет'!W114</f>
        <v>0</v>
      </c>
    </row>
    <row r="115" spans="2:23" ht="21.75" hidden="1" customHeight="1" x14ac:dyDescent="0.3">
      <c r="B115" s="67" t="s">
        <v>111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0"/>
      <c r="S115" s="30"/>
      <c r="T115" s="29"/>
      <c r="U115" s="29"/>
      <c r="V115" s="31"/>
      <c r="W115" s="70">
        <f>'Расчет  ШТ 08.03.01'!W115+'Расчет ШТ ДОУ'!W115+'Расчет ШТ МОП '!W115+'Расчет ШТ внебюджет'!W115</f>
        <v>0</v>
      </c>
    </row>
    <row r="116" spans="2:23" s="58" customFormat="1" ht="21.75" hidden="1" customHeight="1" x14ac:dyDescent="0.3">
      <c r="B116" s="67" t="s">
        <v>109</v>
      </c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5"/>
      <c r="U116" s="25"/>
      <c r="V116" s="31"/>
      <c r="W116" s="70">
        <f>'Расчет  ШТ 08.03.01'!W116+'Расчет ШТ ДОУ'!W116+'Расчет ШТ МОП '!W116+'Расчет ШТ внебюджет'!W116</f>
        <v>0</v>
      </c>
    </row>
    <row r="117" spans="2:23" s="58" customFormat="1" ht="20.25" customHeight="1" x14ac:dyDescent="0.3">
      <c r="B117" s="67" t="s">
        <v>92</v>
      </c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5"/>
      <c r="U117" s="25"/>
      <c r="V117" s="31"/>
      <c r="W117" s="70">
        <f>'Расчет  ШТ 08.03.01'!W117+'Расчет ШТ ДОУ'!W117+'Расчет ШТ МОП '!W117+'Расчет ШТ внебюджет'!W117</f>
        <v>5555.5240000000049</v>
      </c>
    </row>
    <row r="118" spans="2:23" s="58" customFormat="1" ht="32.25" hidden="1" customHeight="1" x14ac:dyDescent="0.3">
      <c r="B118" s="68" t="s">
        <v>107</v>
      </c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5"/>
      <c r="U118" s="25"/>
      <c r="V118" s="31"/>
      <c r="W118" s="70">
        <f>'Расчет  ШТ 08.03.01'!W118+'Расчет ШТ ДОУ'!W118+'Расчет ШТ МОП '!W118+'Расчет ШТ внебюджет'!W118</f>
        <v>0</v>
      </c>
    </row>
    <row r="119" spans="2:23" ht="27" x14ac:dyDescent="0.3">
      <c r="B119" s="68" t="s">
        <v>136</v>
      </c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  <c r="S119" s="26"/>
      <c r="T119" s="25"/>
      <c r="U119" s="25"/>
      <c r="V119" s="55"/>
      <c r="W119" s="70">
        <f>'Расчет  ШТ 08.03.01'!W119+'Расчет ШТ ДОУ'!W119+'Расчет ШТ МОП '!W119+'Расчет ШТ внебюджет'!W119</f>
        <v>61804.955000000002</v>
      </c>
    </row>
    <row r="120" spans="2:23" s="98" customFormat="1" ht="27" x14ac:dyDescent="0.3">
      <c r="B120" s="68" t="s">
        <v>137</v>
      </c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6"/>
      <c r="S120" s="26"/>
      <c r="T120" s="25"/>
      <c r="U120" s="25"/>
      <c r="V120" s="55"/>
      <c r="W120" s="70">
        <f>'Расчет  ШТ 08.03.01'!W120+'Расчет ШТ ДОУ'!W120+'Расчет ШТ МОП '!W120+'Расчет ШТ внебюджет'!W120</f>
        <v>15918.77</v>
      </c>
    </row>
    <row r="121" spans="2:23" s="58" customFormat="1" ht="27" hidden="1" x14ac:dyDescent="0.3">
      <c r="B121" s="68" t="s">
        <v>110</v>
      </c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  <c r="S121" s="26"/>
      <c r="T121" s="25"/>
      <c r="U121" s="25"/>
      <c r="V121" s="55"/>
      <c r="W121" s="70">
        <f>'Расчет  ШТ 08.03.01'!W121+'Расчет ШТ ДОУ'!W120+'Расчет ШТ МОП '!W120+'Расчет ШТ внебюджет'!W120</f>
        <v>0</v>
      </c>
    </row>
    <row r="122" spans="2:23" s="98" customFormat="1" ht="18.75" x14ac:dyDescent="0.3">
      <c r="B122" s="100"/>
      <c r="C122" s="101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3"/>
      <c r="S122" s="103"/>
      <c r="T122" s="102"/>
      <c r="U122" s="102"/>
      <c r="V122" s="104"/>
      <c r="W122" s="105"/>
    </row>
    <row r="123" spans="2:23" ht="18.75" x14ac:dyDescent="0.3">
      <c r="B123" s="32" t="s">
        <v>135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4"/>
      <c r="T123" s="33"/>
      <c r="U123" s="33"/>
      <c r="V123" s="35"/>
      <c r="W123" s="95">
        <f>'Расчет  ШТ 08.03.01'!W122+'Расчет ШТ ДОУ'!W119+'Расчет ШТ МОП '!W121+'Расчет ШТ внебюджет'!W121</f>
        <v>427700</v>
      </c>
    </row>
    <row r="124" spans="2:23" s="98" customFormat="1" ht="18.75" x14ac:dyDescent="0.3">
      <c r="B124" s="32" t="s">
        <v>138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4"/>
      <c r="T124" s="33"/>
      <c r="U124" s="33"/>
      <c r="V124" s="35"/>
      <c r="W124" s="95">
        <f>'Расчет  ШТ 08.03.01'!W123+'Расчет ШТ ДОУ'!W120+'Расчет ШТ МОП '!W122+'Расчет ШТ внебюджет'!W122</f>
        <v>94623</v>
      </c>
    </row>
    <row r="125" spans="2:23" ht="18.75" hidden="1" x14ac:dyDescent="0.3">
      <c r="B125" s="32" t="s">
        <v>100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  <c r="S125" s="34"/>
      <c r="T125" s="33"/>
      <c r="U125" s="33"/>
      <c r="V125" s="35"/>
      <c r="W125" s="95">
        <f>'Расчет  ШТ 08.03.01'!W124+'Расчет ШТ ДОУ'!W122+'Расчет ШТ МОП '!W122+'Расчет ШТ внебюджет'!W122</f>
        <v>0</v>
      </c>
    </row>
    <row r="126" spans="2:23" ht="18.75" x14ac:dyDescent="0.3">
      <c r="B126" s="32" t="s">
        <v>98</v>
      </c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4"/>
      <c r="S126" s="34"/>
      <c r="T126" s="33"/>
      <c r="U126" s="33"/>
      <c r="V126" s="35"/>
      <c r="W126" s="95">
        <f>'Расчет  ШТ 08.03.01'!W125+'Расчет ШТ ДОУ'!W123+'Расчет ШТ МОП '!W123+'Расчет ШТ внебюджет'!W123</f>
        <v>24122.25</v>
      </c>
    </row>
    <row r="127" spans="2:23" ht="18.75" hidden="1" x14ac:dyDescent="0.3">
      <c r="B127" s="32" t="s">
        <v>99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  <c r="S127" s="34"/>
      <c r="T127" s="33"/>
      <c r="U127" s="33"/>
      <c r="V127" s="35"/>
      <c r="W127" s="95">
        <f>'Расчет  ШТ 08.03.01'!W126+'Расчет ШТ ДОУ'!W124+'Расчет ШТ МОП '!W124+'Расчет ШТ внебюджет'!W124</f>
        <v>0</v>
      </c>
    </row>
    <row r="128" spans="2:23" ht="18.75" x14ac:dyDescent="0.3">
      <c r="B128" s="32" t="s">
        <v>94</v>
      </c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4"/>
      <c r="S128" s="34"/>
      <c r="T128" s="33"/>
      <c r="U128" s="33"/>
      <c r="V128" s="35"/>
      <c r="W128" s="95">
        <f>'Расчет  ШТ 08.03.01'!W127+'Расчет ШТ ДОУ'!W125+'Расчет ШТ МОП '!W125+'Расчет ШТ внебюджет'!W125</f>
        <v>125798.58</v>
      </c>
    </row>
    <row r="129" spans="2:26" ht="18.75" x14ac:dyDescent="0.3">
      <c r="B129" s="32" t="s">
        <v>95</v>
      </c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8"/>
      <c r="R129" s="39"/>
      <c r="S129" s="39"/>
      <c r="T129" s="37"/>
      <c r="U129" s="37"/>
      <c r="V129" s="35"/>
      <c r="W129" s="95">
        <f>SUBTOTAL(9,W123:W128)</f>
        <v>672243.83</v>
      </c>
    </row>
    <row r="130" spans="2:26" x14ac:dyDescent="0.2"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8"/>
      <c r="R130" s="39"/>
      <c r="S130" s="39"/>
      <c r="T130" s="37"/>
      <c r="U130" s="37"/>
      <c r="V130" s="40"/>
      <c r="W130" s="22"/>
    </row>
    <row r="131" spans="2:26" ht="18.75" x14ac:dyDescent="0.3">
      <c r="B131" s="41" t="s">
        <v>108</v>
      </c>
      <c r="C131" s="37"/>
      <c r="D131" s="42"/>
      <c r="E131" s="34"/>
      <c r="F131" s="34"/>
      <c r="G131" s="34"/>
      <c r="H131" s="34"/>
      <c r="I131" s="34"/>
      <c r="J131" s="43" t="s">
        <v>141</v>
      </c>
      <c r="K131" s="44"/>
      <c r="L131" s="34"/>
      <c r="M131" s="33"/>
      <c r="N131" s="33"/>
      <c r="O131" s="33"/>
      <c r="P131" s="33"/>
      <c r="Q131" s="33"/>
      <c r="R131" s="34"/>
      <c r="S131" s="34"/>
      <c r="T131" s="33"/>
      <c r="U131" s="33"/>
      <c r="V131" s="44"/>
      <c r="W131" s="22"/>
      <c r="Z131" s="8">
        <f>SUBTOTAL(9,W109:W120)</f>
        <v>680385.61</v>
      </c>
    </row>
    <row r="132" spans="2:26" ht="18.75" x14ac:dyDescent="0.3">
      <c r="B132" s="45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46"/>
      <c r="R132" s="47"/>
      <c r="S132" s="47"/>
      <c r="T132" s="33"/>
      <c r="U132" s="33"/>
      <c r="V132" s="44"/>
      <c r="W132" s="22"/>
    </row>
    <row r="133" spans="2:26" ht="18.75" x14ac:dyDescent="0.3">
      <c r="B133" s="45" t="s">
        <v>97</v>
      </c>
      <c r="C133" s="48"/>
      <c r="D133" s="33"/>
      <c r="E133" s="33"/>
      <c r="F133" s="33"/>
      <c r="G133" s="33"/>
      <c r="H133" s="33"/>
      <c r="I133" s="33"/>
      <c r="J133" s="33" t="s">
        <v>148</v>
      </c>
      <c r="K133" s="33"/>
      <c r="L133" s="33"/>
      <c r="M133" s="33"/>
      <c r="N133" s="33"/>
      <c r="O133" s="33"/>
      <c r="P133" s="33"/>
      <c r="Q133" s="33"/>
      <c r="R133" s="46"/>
      <c r="S133" s="46"/>
      <c r="T133" s="33"/>
      <c r="U133" s="33"/>
      <c r="V133" s="46"/>
      <c r="W133" s="22"/>
    </row>
    <row r="134" spans="2:26" x14ac:dyDescent="0.2">
      <c r="B134" s="22"/>
      <c r="C134" s="22"/>
      <c r="D134" s="22"/>
      <c r="E134" s="22"/>
      <c r="F134" s="49"/>
      <c r="G134" s="50"/>
      <c r="H134" s="50"/>
      <c r="I134" s="50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Z134" s="84">
        <f>Z131-W129</f>
        <v>8141.7800000000279</v>
      </c>
    </row>
    <row r="135" spans="2:26" x14ac:dyDescent="0.2">
      <c r="F135" s="51"/>
      <c r="G135" s="51"/>
      <c r="H135" s="51"/>
      <c r="I135" s="51"/>
    </row>
  </sheetData>
  <autoFilter ref="A17:Y109">
    <filterColumn colId="2">
      <filters>
        <filter val="0,10"/>
        <filter val="0,25"/>
        <filter val="0,50"/>
        <filter val="0,80"/>
        <filter val="0,95"/>
        <filter val="1,00"/>
        <filter val="1,45"/>
        <filter val="15,77"/>
        <filter val="2,55"/>
        <filter val="27,52"/>
        <filter val="3,00"/>
        <filter val="7,80"/>
      </filters>
    </filterColumn>
  </autoFilter>
  <mergeCells count="28">
    <mergeCell ref="A6:Q6"/>
    <mergeCell ref="S1:W1"/>
    <mergeCell ref="S2:W2"/>
    <mergeCell ref="S3:W3"/>
    <mergeCell ref="S4:W4"/>
    <mergeCell ref="A5:Q5"/>
    <mergeCell ref="A7:Q7"/>
    <mergeCell ref="A8:Q8"/>
    <mergeCell ref="A9:Q9"/>
    <mergeCell ref="B14:B16"/>
    <mergeCell ref="C14:C16"/>
    <mergeCell ref="D14:D16"/>
    <mergeCell ref="E14:E16"/>
    <mergeCell ref="W14:W16"/>
    <mergeCell ref="F15:G15"/>
    <mergeCell ref="J15:K15"/>
    <mergeCell ref="N15:O15"/>
    <mergeCell ref="P15:Q15"/>
    <mergeCell ref="S15:T15"/>
    <mergeCell ref="U15:V15"/>
    <mergeCell ref="L14:L15"/>
    <mergeCell ref="M14:M16"/>
    <mergeCell ref="N14:Q14"/>
    <mergeCell ref="R14:R16"/>
    <mergeCell ref="S14:V14"/>
    <mergeCell ref="H15:I15"/>
    <mergeCell ref="F14:G14"/>
    <mergeCell ref="H14:K14"/>
  </mergeCells>
  <printOptions horizontalCentered="1"/>
  <pageMargins left="0.48" right="0" top="0.28999999999999998" bottom="0" header="0" footer="0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B133"/>
  <sheetViews>
    <sheetView zoomScale="70" zoomScaleNormal="70" workbookViewId="0">
      <pane xSplit="2" ySplit="16" topLeftCell="C17" activePane="bottomRight" state="frozen"/>
      <selection activeCell="S67" sqref="S67"/>
      <selection pane="topRight" activeCell="S67" sqref="S67"/>
      <selection pane="bottomLeft" activeCell="S67" sqref="S67"/>
      <selection pane="bottomRight" activeCell="A10" sqref="A10"/>
    </sheetView>
  </sheetViews>
  <sheetFormatPr defaultColWidth="9.33203125" defaultRowHeight="12.75" x14ac:dyDescent="0.2"/>
  <cols>
    <col min="1" max="1" width="9.33203125" style="8"/>
    <col min="2" max="2" width="58.33203125" style="1" customWidth="1"/>
    <col min="3" max="3" width="19.83203125" style="1" customWidth="1"/>
    <col min="4" max="4" width="16" style="1" customWidth="1"/>
    <col min="5" max="5" width="14.6640625" style="1" customWidth="1"/>
    <col min="6" max="6" width="11.1640625" style="1" customWidth="1"/>
    <col min="7" max="7" width="16" style="1" customWidth="1"/>
    <col min="8" max="9" width="16" style="58" customWidth="1"/>
    <col min="10" max="10" width="11.1640625" style="8" customWidth="1"/>
    <col min="11" max="11" width="17.33203125" style="8" customWidth="1"/>
    <col min="12" max="12" width="13.83203125" style="8" customWidth="1"/>
    <col min="13" max="13" width="14.83203125" style="8" customWidth="1"/>
    <col min="14" max="14" width="14.1640625" style="8" customWidth="1"/>
    <col min="15" max="15" width="17.1640625" style="8" customWidth="1"/>
    <col min="16" max="16" width="13" style="8" customWidth="1"/>
    <col min="17" max="17" width="15.1640625" style="8" customWidth="1"/>
    <col min="18" max="18" width="14.1640625" style="1" customWidth="1"/>
    <col min="19" max="19" width="10.6640625" style="1" customWidth="1"/>
    <col min="20" max="20" width="15.83203125" style="1" customWidth="1"/>
    <col min="21" max="21" width="10.6640625" style="1" customWidth="1"/>
    <col min="22" max="22" width="14.1640625" style="1" customWidth="1"/>
    <col min="23" max="23" width="37.33203125" style="1" customWidth="1"/>
    <col min="24" max="24" width="13.6640625" style="1" bestFit="1" customWidth="1"/>
    <col min="25" max="25" width="20.1640625" style="1" hidden="1" customWidth="1"/>
    <col min="26" max="26" width="16.33203125" style="1" customWidth="1"/>
    <col min="27" max="27" width="16" style="1" customWidth="1"/>
    <col min="28" max="16384" width="9.33203125" style="1"/>
  </cols>
  <sheetData>
    <row r="1" spans="1:28" x14ac:dyDescent="0.2">
      <c r="S1" s="120" t="s">
        <v>24</v>
      </c>
      <c r="T1" s="120"/>
      <c r="U1" s="120"/>
      <c r="V1" s="120"/>
      <c r="W1" s="120"/>
    </row>
    <row r="2" spans="1:28" x14ac:dyDescent="0.2">
      <c r="S2" s="120"/>
      <c r="T2" s="120"/>
      <c r="U2" s="120"/>
      <c r="V2" s="120"/>
      <c r="W2" s="120"/>
    </row>
    <row r="3" spans="1:28" x14ac:dyDescent="0.2">
      <c r="S3" s="120"/>
      <c r="T3" s="120"/>
      <c r="U3" s="120"/>
      <c r="V3" s="120"/>
      <c r="W3" s="120"/>
    </row>
    <row r="4" spans="1:28" x14ac:dyDescent="0.2">
      <c r="S4" s="120"/>
      <c r="T4" s="120"/>
      <c r="U4" s="120"/>
      <c r="V4" s="120"/>
      <c r="W4" s="120"/>
    </row>
    <row r="5" spans="1:28" s="8" customFormat="1" ht="12.75" customHeight="1" x14ac:dyDescent="0.2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8" s="8" customFormat="1" x14ac:dyDescent="0.2">
      <c r="A6" s="118" t="s">
        <v>118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8" s="8" customFormat="1" x14ac:dyDescent="0.2">
      <c r="A7" s="118" t="s">
        <v>127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8" s="8" customFormat="1" x14ac:dyDescent="0.2">
      <c r="A8" s="119" t="s">
        <v>21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8" s="8" customFormat="1" x14ac:dyDescent="0.2">
      <c r="A9" s="118" t="str">
        <f>'ЕДИНОЕ ШТАТНОЕ РАСПИСАНИЕ'!A9:Q9</f>
        <v>"01" сентября  2022 г.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8" ht="11.25" customHeight="1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8" hidden="1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8" hidden="1" x14ac:dyDescent="0.2"/>
    <row r="13" spans="1:28" hidden="1" x14ac:dyDescent="0.2"/>
    <row r="14" spans="1:28" ht="33" customHeight="1" x14ac:dyDescent="0.2">
      <c r="B14" s="109" t="s">
        <v>5</v>
      </c>
      <c r="C14" s="109" t="s">
        <v>6</v>
      </c>
      <c r="D14" s="109" t="s">
        <v>7</v>
      </c>
      <c r="E14" s="109" t="s">
        <v>8</v>
      </c>
      <c r="F14" s="109" t="s">
        <v>9</v>
      </c>
      <c r="G14" s="109"/>
      <c r="H14" s="109" t="s">
        <v>140</v>
      </c>
      <c r="I14" s="109"/>
      <c r="J14" s="109"/>
      <c r="K14" s="109"/>
      <c r="L14" s="112" t="s">
        <v>140</v>
      </c>
      <c r="M14" s="112" t="s">
        <v>80</v>
      </c>
      <c r="N14" s="115" t="s">
        <v>13</v>
      </c>
      <c r="O14" s="116"/>
      <c r="P14" s="116"/>
      <c r="Q14" s="116"/>
      <c r="R14" s="109" t="s">
        <v>15</v>
      </c>
      <c r="S14" s="109" t="s">
        <v>16</v>
      </c>
      <c r="T14" s="109"/>
      <c r="U14" s="109"/>
      <c r="V14" s="109"/>
      <c r="W14" s="109" t="s">
        <v>18</v>
      </c>
    </row>
    <row r="15" spans="1:28" ht="36.75" customHeight="1" x14ac:dyDescent="0.2">
      <c r="B15" s="109"/>
      <c r="C15" s="109"/>
      <c r="D15" s="109"/>
      <c r="E15" s="109"/>
      <c r="F15" s="109" t="s">
        <v>139</v>
      </c>
      <c r="G15" s="109"/>
      <c r="H15" s="110" t="s">
        <v>125</v>
      </c>
      <c r="I15" s="111"/>
      <c r="J15" s="110" t="s">
        <v>78</v>
      </c>
      <c r="K15" s="111"/>
      <c r="L15" s="113"/>
      <c r="M15" s="114"/>
      <c r="N15" s="110" t="s">
        <v>81</v>
      </c>
      <c r="O15" s="111"/>
      <c r="P15" s="109" t="s">
        <v>14</v>
      </c>
      <c r="Q15" s="109"/>
      <c r="R15" s="109"/>
      <c r="S15" s="109" t="s">
        <v>17</v>
      </c>
      <c r="T15" s="109"/>
      <c r="U15" s="109" t="s">
        <v>131</v>
      </c>
      <c r="V15" s="109"/>
      <c r="W15" s="109"/>
      <c r="AB15" s="8"/>
    </row>
    <row r="16" spans="1:28" ht="25.5" x14ac:dyDescent="0.2">
      <c r="B16" s="109"/>
      <c r="C16" s="109"/>
      <c r="D16" s="109"/>
      <c r="E16" s="109"/>
      <c r="F16" s="2" t="s">
        <v>11</v>
      </c>
      <c r="G16" s="2" t="s">
        <v>12</v>
      </c>
      <c r="H16" s="57" t="s">
        <v>11</v>
      </c>
      <c r="I16" s="57" t="s">
        <v>12</v>
      </c>
      <c r="J16" s="7" t="s">
        <v>11</v>
      </c>
      <c r="K16" s="7" t="s">
        <v>12</v>
      </c>
      <c r="L16" s="7" t="s">
        <v>12</v>
      </c>
      <c r="M16" s="113"/>
      <c r="N16" s="7" t="s">
        <v>11</v>
      </c>
      <c r="O16" s="7" t="s">
        <v>12</v>
      </c>
      <c r="P16" s="7" t="s">
        <v>11</v>
      </c>
      <c r="Q16" s="7" t="s">
        <v>12</v>
      </c>
      <c r="R16" s="109"/>
      <c r="S16" s="2" t="s">
        <v>19</v>
      </c>
      <c r="T16" s="2" t="s">
        <v>12</v>
      </c>
      <c r="U16" s="2" t="s">
        <v>20</v>
      </c>
      <c r="V16" s="2" t="s">
        <v>12</v>
      </c>
      <c r="W16" s="109"/>
    </row>
    <row r="17" spans="2:27" x14ac:dyDescent="0.2">
      <c r="B17" s="15" t="s">
        <v>4</v>
      </c>
      <c r="C17" s="3">
        <f>C18+C19+C20+C21+C22+C23+C24+C25+C26+C27+C28+C29+C30+C31+C32+C33+C34+C35+C36+C37+C38+C39</f>
        <v>2.5</v>
      </c>
      <c r="D17" s="3">
        <f t="shared" ref="D17:V17" si="0">D18+D19+D20+D21+D22+D23+D24+D25+D26+D27+D28+D29+D30+D31+D32+D33+D34+D35+D36+D37+D38+D39</f>
        <v>78928</v>
      </c>
      <c r="E17" s="3">
        <f t="shared" si="0"/>
        <v>28362.400000000001</v>
      </c>
      <c r="F17" s="3"/>
      <c r="G17" s="3">
        <f t="shared" si="0"/>
        <v>0</v>
      </c>
      <c r="H17" s="3"/>
      <c r="I17" s="3">
        <f>I18+I19+I20+I21+I22+I23+I24+I25+I26+I27+I28+I29+I30+I31+I32+I33+I34+I35+I36+I37+I38+I39</f>
        <v>4641.12</v>
      </c>
      <c r="J17" s="3"/>
      <c r="K17" s="3">
        <f t="shared" si="0"/>
        <v>2578.4</v>
      </c>
      <c r="L17" s="3">
        <f t="shared" si="0"/>
        <v>0</v>
      </c>
      <c r="M17" s="3">
        <f t="shared" si="0"/>
        <v>0</v>
      </c>
      <c r="N17" s="3"/>
      <c r="O17" s="3">
        <f t="shared" si="0"/>
        <v>0</v>
      </c>
      <c r="P17" s="3"/>
      <c r="Q17" s="3">
        <f t="shared" si="0"/>
        <v>0</v>
      </c>
      <c r="R17" s="3">
        <f t="shared" si="0"/>
        <v>35581.919999999998</v>
      </c>
      <c r="S17" s="3"/>
      <c r="T17" s="3">
        <f t="shared" si="0"/>
        <v>7116.3839999999973</v>
      </c>
      <c r="U17" s="3"/>
      <c r="V17" s="3">
        <f t="shared" si="0"/>
        <v>10674.575999999999</v>
      </c>
      <c r="W17" s="3">
        <f>W18+W19+W20+W21+W22+W23+W24+W25+W26+W27+W28+W29+W30+W31+W32+W33+W34+W35+W36+W37+W38+W39</f>
        <v>53372.88</v>
      </c>
      <c r="Y17" s="99">
        <f t="shared" ref="Y17:Y48" si="1">W17/C17</f>
        <v>21349.151999999998</v>
      </c>
    </row>
    <row r="18" spans="2:27" x14ac:dyDescent="0.2">
      <c r="B18" s="10" t="s">
        <v>43</v>
      </c>
      <c r="C18" s="4">
        <v>1</v>
      </c>
      <c r="D18" s="64">
        <v>12892</v>
      </c>
      <c r="E18" s="4">
        <f>C18*D18</f>
        <v>12892</v>
      </c>
      <c r="F18" s="6"/>
      <c r="G18" s="4">
        <f>F18*E18</f>
        <v>0</v>
      </c>
      <c r="H18" s="6">
        <v>0.3</v>
      </c>
      <c r="I18" s="4">
        <f>E18*H18</f>
        <v>3867.6</v>
      </c>
      <c r="J18" s="6">
        <v>0.2</v>
      </c>
      <c r="K18" s="4">
        <f t="shared" ref="K18:K39" si="2">E18*J18</f>
        <v>2578.4</v>
      </c>
      <c r="L18" s="4"/>
      <c r="M18" s="4"/>
      <c r="N18" s="6"/>
      <c r="O18" s="4">
        <f>E18*N18</f>
        <v>0</v>
      </c>
      <c r="P18" s="6"/>
      <c r="Q18" s="4">
        <f t="shared" ref="Q18:Q39" si="3">E18*P18</f>
        <v>0</v>
      </c>
      <c r="R18" s="4">
        <f>(E18+G18+I18+K18+L18+O18+Q18)</f>
        <v>19338</v>
      </c>
      <c r="S18" s="4">
        <v>1.2</v>
      </c>
      <c r="T18" s="4">
        <f>(S18*R18)-R18</f>
        <v>3867.5999999999985</v>
      </c>
      <c r="U18" s="6">
        <v>0.3</v>
      </c>
      <c r="V18" s="4">
        <f>R18*U18</f>
        <v>5801.4</v>
      </c>
      <c r="W18" s="4">
        <f>R18+T18+V18</f>
        <v>29007</v>
      </c>
      <c r="Y18" s="99">
        <f>W18/C18</f>
        <v>29007</v>
      </c>
      <c r="Z18" s="52">
        <f>C18*20835</f>
        <v>20835</v>
      </c>
      <c r="AA18" s="52"/>
    </row>
    <row r="19" spans="2:27" x14ac:dyDescent="0.2">
      <c r="B19" s="9" t="s">
        <v>58</v>
      </c>
      <c r="C19" s="4">
        <v>0.5</v>
      </c>
      <c r="D19" s="64">
        <f>D18*0.8</f>
        <v>10313.6</v>
      </c>
      <c r="E19" s="4">
        <f t="shared" ref="E19:E39" si="4">C19*D19</f>
        <v>5156.8</v>
      </c>
      <c r="F19" s="6"/>
      <c r="G19" s="4">
        <f>F19*E19</f>
        <v>0</v>
      </c>
      <c r="H19" s="6">
        <v>0.15</v>
      </c>
      <c r="I19" s="4">
        <f>E19*H19</f>
        <v>773.52</v>
      </c>
      <c r="J19" s="6"/>
      <c r="K19" s="4">
        <f>E19*J19</f>
        <v>0</v>
      </c>
      <c r="L19" s="4"/>
      <c r="M19" s="4"/>
      <c r="N19" s="6"/>
      <c r="O19" s="4">
        <f t="shared" ref="O19:O39" si="5">E19*N19</f>
        <v>0</v>
      </c>
      <c r="P19" s="6"/>
      <c r="Q19" s="4">
        <f t="shared" si="3"/>
        <v>0</v>
      </c>
      <c r="R19" s="4">
        <f>(E19+G19+I19+K19+L19+O19+Q19)</f>
        <v>5930.32</v>
      </c>
      <c r="S19" s="4">
        <v>1.2</v>
      </c>
      <c r="T19" s="4">
        <f>(S19*R19)-R19</f>
        <v>1186.0639999999994</v>
      </c>
      <c r="U19" s="6">
        <v>0.3</v>
      </c>
      <c r="V19" s="4">
        <f t="shared" ref="V19:V39" si="6">R19*U19</f>
        <v>1779.0959999999998</v>
      </c>
      <c r="W19" s="4">
        <f>R19+T19+V19</f>
        <v>8895.48</v>
      </c>
      <c r="Y19" s="99">
        <f>W19/C19</f>
        <v>17790.96</v>
      </c>
      <c r="Z19" s="52">
        <f>C19*20835</f>
        <v>10417.5</v>
      </c>
      <c r="AA19" s="52">
        <f>Z19-W19</f>
        <v>1522.0200000000004</v>
      </c>
    </row>
    <row r="20" spans="2:27" hidden="1" x14ac:dyDescent="0.2">
      <c r="B20" s="9" t="s">
        <v>59</v>
      </c>
      <c r="C20" s="4"/>
      <c r="D20" s="64">
        <f>D18*0.8</f>
        <v>10313.6</v>
      </c>
      <c r="E20" s="4">
        <f t="shared" si="4"/>
        <v>0</v>
      </c>
      <c r="F20" s="6"/>
      <c r="G20" s="4">
        <f t="shared" ref="G20:G39" si="7">F20*E20</f>
        <v>0</v>
      </c>
      <c r="H20" s="6">
        <v>0.1</v>
      </c>
      <c r="I20" s="4">
        <f t="shared" ref="I20:I39" si="8">E20*H20</f>
        <v>0</v>
      </c>
      <c r="J20" s="6"/>
      <c r="K20" s="4">
        <f t="shared" si="2"/>
        <v>0</v>
      </c>
      <c r="L20" s="4"/>
      <c r="M20" s="4"/>
      <c r="N20" s="6"/>
      <c r="O20" s="4">
        <f t="shared" si="5"/>
        <v>0</v>
      </c>
      <c r="P20" s="6">
        <v>0.04</v>
      </c>
      <c r="Q20" s="4">
        <f t="shared" si="3"/>
        <v>0</v>
      </c>
      <c r="R20" s="4">
        <f t="shared" ref="R20:R26" si="9">(E20+G20+I20+K20+L20+O20+Q20)*M20</f>
        <v>0</v>
      </c>
      <c r="S20" s="4">
        <v>1.2</v>
      </c>
      <c r="T20" s="4">
        <f t="shared" ref="T20:T39" si="10">(S20*R20)-R20</f>
        <v>0</v>
      </c>
      <c r="U20" s="6">
        <v>0.3</v>
      </c>
      <c r="V20" s="4">
        <f t="shared" si="6"/>
        <v>0</v>
      </c>
      <c r="W20" s="4">
        <f t="shared" ref="W20:W39" si="11">R20+T20+V20</f>
        <v>0</v>
      </c>
      <c r="Y20" s="23" t="e">
        <f t="shared" si="1"/>
        <v>#DIV/0!</v>
      </c>
    </row>
    <row r="21" spans="2:27" hidden="1" x14ac:dyDescent="0.2">
      <c r="B21" s="9" t="s">
        <v>60</v>
      </c>
      <c r="C21" s="4"/>
      <c r="D21" s="64">
        <f>D18*0.8</f>
        <v>10313.6</v>
      </c>
      <c r="E21" s="4">
        <f t="shared" si="4"/>
        <v>0</v>
      </c>
      <c r="F21" s="6"/>
      <c r="G21" s="4">
        <f t="shared" si="7"/>
        <v>0</v>
      </c>
      <c r="H21" s="6"/>
      <c r="I21" s="4">
        <f t="shared" si="8"/>
        <v>0</v>
      </c>
      <c r="J21" s="6"/>
      <c r="K21" s="4">
        <f t="shared" si="2"/>
        <v>0</v>
      </c>
      <c r="L21" s="4"/>
      <c r="M21" s="4"/>
      <c r="N21" s="6"/>
      <c r="O21" s="4">
        <f t="shared" si="5"/>
        <v>0</v>
      </c>
      <c r="P21" s="6">
        <v>0.04</v>
      </c>
      <c r="Q21" s="4">
        <f t="shared" si="3"/>
        <v>0</v>
      </c>
      <c r="R21" s="4">
        <f t="shared" si="9"/>
        <v>0</v>
      </c>
      <c r="S21" s="4">
        <v>1.2</v>
      </c>
      <c r="T21" s="4">
        <f>(S21*R21)-R21</f>
        <v>0</v>
      </c>
      <c r="U21" s="6">
        <v>0.3</v>
      </c>
      <c r="V21" s="4">
        <f>R21*U21</f>
        <v>0</v>
      </c>
      <c r="W21" s="4">
        <f>R21+T21+V21</f>
        <v>0</v>
      </c>
      <c r="Y21" s="23" t="e">
        <f t="shared" si="1"/>
        <v>#DIV/0!</v>
      </c>
    </row>
    <row r="22" spans="2:27" s="8" customFormat="1" hidden="1" x14ac:dyDescent="0.2">
      <c r="B22" s="9" t="s">
        <v>61</v>
      </c>
      <c r="C22" s="4"/>
      <c r="D22" s="64">
        <f>D18*0.8</f>
        <v>10313.6</v>
      </c>
      <c r="E22" s="4">
        <f t="shared" si="4"/>
        <v>0</v>
      </c>
      <c r="F22" s="6"/>
      <c r="G22" s="4">
        <f t="shared" si="7"/>
        <v>0</v>
      </c>
      <c r="H22" s="6">
        <v>0.1</v>
      </c>
      <c r="I22" s="4">
        <f t="shared" si="8"/>
        <v>0</v>
      </c>
      <c r="J22" s="6"/>
      <c r="K22" s="4">
        <f t="shared" si="2"/>
        <v>0</v>
      </c>
      <c r="L22" s="4"/>
      <c r="M22" s="4"/>
      <c r="N22" s="6"/>
      <c r="O22" s="4">
        <f t="shared" si="5"/>
        <v>0</v>
      </c>
      <c r="P22" s="6">
        <v>0.04</v>
      </c>
      <c r="Q22" s="4">
        <f t="shared" si="3"/>
        <v>0</v>
      </c>
      <c r="R22" s="4">
        <f t="shared" si="9"/>
        <v>0</v>
      </c>
      <c r="S22" s="4">
        <v>1.2</v>
      </c>
      <c r="T22" s="4">
        <f t="shared" si="10"/>
        <v>0</v>
      </c>
      <c r="U22" s="6">
        <v>0.3</v>
      </c>
      <c r="V22" s="4">
        <f t="shared" si="6"/>
        <v>0</v>
      </c>
      <c r="W22" s="4">
        <f t="shared" si="11"/>
        <v>0</v>
      </c>
      <c r="Y22" s="23" t="e">
        <f t="shared" si="1"/>
        <v>#DIV/0!</v>
      </c>
    </row>
    <row r="23" spans="2:27" s="8" customFormat="1" ht="25.5" hidden="1" x14ac:dyDescent="0.2">
      <c r="B23" s="9" t="s">
        <v>62</v>
      </c>
      <c r="C23" s="4"/>
      <c r="D23" s="64"/>
      <c r="E23" s="4">
        <f t="shared" si="4"/>
        <v>0</v>
      </c>
      <c r="F23" s="6"/>
      <c r="G23" s="4">
        <f t="shared" si="7"/>
        <v>0</v>
      </c>
      <c r="H23" s="6"/>
      <c r="I23" s="4">
        <f t="shared" si="8"/>
        <v>0</v>
      </c>
      <c r="J23" s="6"/>
      <c r="K23" s="4">
        <f t="shared" si="2"/>
        <v>0</v>
      </c>
      <c r="L23" s="4"/>
      <c r="M23" s="4"/>
      <c r="N23" s="6"/>
      <c r="O23" s="4">
        <f t="shared" si="5"/>
        <v>0</v>
      </c>
      <c r="P23" s="6"/>
      <c r="Q23" s="4">
        <f t="shared" si="3"/>
        <v>0</v>
      </c>
      <c r="R23" s="4">
        <f t="shared" si="9"/>
        <v>0</v>
      </c>
      <c r="S23" s="4">
        <v>1.2</v>
      </c>
      <c r="T23" s="4">
        <f t="shared" si="10"/>
        <v>0</v>
      </c>
      <c r="U23" s="6">
        <v>0.3</v>
      </c>
      <c r="V23" s="4">
        <f t="shared" si="6"/>
        <v>0</v>
      </c>
      <c r="W23" s="4">
        <f t="shared" si="11"/>
        <v>0</v>
      </c>
      <c r="Y23" s="23" t="e">
        <f t="shared" si="1"/>
        <v>#DIV/0!</v>
      </c>
    </row>
    <row r="24" spans="2:27" s="8" customFormat="1" ht="25.5" hidden="1" x14ac:dyDescent="0.2">
      <c r="B24" s="9" t="s">
        <v>63</v>
      </c>
      <c r="C24" s="4"/>
      <c r="D24" s="64"/>
      <c r="E24" s="4">
        <f t="shared" si="4"/>
        <v>0</v>
      </c>
      <c r="F24" s="6"/>
      <c r="G24" s="4">
        <f t="shared" si="7"/>
        <v>0</v>
      </c>
      <c r="H24" s="6"/>
      <c r="I24" s="4">
        <f t="shared" si="8"/>
        <v>0</v>
      </c>
      <c r="J24" s="6"/>
      <c r="K24" s="4">
        <f t="shared" si="2"/>
        <v>0</v>
      </c>
      <c r="L24" s="4"/>
      <c r="M24" s="4"/>
      <c r="N24" s="6"/>
      <c r="O24" s="4">
        <f t="shared" si="5"/>
        <v>0</v>
      </c>
      <c r="P24" s="6"/>
      <c r="Q24" s="4">
        <f t="shared" si="3"/>
        <v>0</v>
      </c>
      <c r="R24" s="4">
        <f t="shared" si="9"/>
        <v>0</v>
      </c>
      <c r="S24" s="4">
        <v>1.2</v>
      </c>
      <c r="T24" s="4">
        <f t="shared" si="10"/>
        <v>0</v>
      </c>
      <c r="U24" s="6">
        <v>0.3</v>
      </c>
      <c r="V24" s="4">
        <f t="shared" si="6"/>
        <v>0</v>
      </c>
      <c r="W24" s="4">
        <f t="shared" si="11"/>
        <v>0</v>
      </c>
      <c r="Y24" s="23" t="e">
        <f t="shared" si="1"/>
        <v>#DIV/0!</v>
      </c>
    </row>
    <row r="25" spans="2:27" s="8" customFormat="1" hidden="1" x14ac:dyDescent="0.2">
      <c r="B25" s="9" t="s">
        <v>64</v>
      </c>
      <c r="C25" s="4"/>
      <c r="D25" s="64"/>
      <c r="E25" s="4">
        <f t="shared" si="4"/>
        <v>0</v>
      </c>
      <c r="F25" s="6"/>
      <c r="G25" s="4">
        <f t="shared" si="7"/>
        <v>0</v>
      </c>
      <c r="H25" s="6"/>
      <c r="I25" s="4">
        <f t="shared" si="8"/>
        <v>0</v>
      </c>
      <c r="J25" s="6"/>
      <c r="K25" s="4">
        <f t="shared" si="2"/>
        <v>0</v>
      </c>
      <c r="L25" s="4"/>
      <c r="M25" s="4"/>
      <c r="N25" s="6"/>
      <c r="O25" s="4">
        <f t="shared" si="5"/>
        <v>0</v>
      </c>
      <c r="P25" s="6"/>
      <c r="Q25" s="4">
        <f t="shared" si="3"/>
        <v>0</v>
      </c>
      <c r="R25" s="4">
        <f t="shared" si="9"/>
        <v>0</v>
      </c>
      <c r="S25" s="4">
        <v>1.2</v>
      </c>
      <c r="T25" s="4">
        <f t="shared" si="10"/>
        <v>0</v>
      </c>
      <c r="U25" s="6">
        <v>0.3</v>
      </c>
      <c r="V25" s="4">
        <f t="shared" si="6"/>
        <v>0</v>
      </c>
      <c r="W25" s="4">
        <f t="shared" si="11"/>
        <v>0</v>
      </c>
      <c r="Y25" s="23" t="e">
        <f t="shared" si="1"/>
        <v>#DIV/0!</v>
      </c>
    </row>
    <row r="26" spans="2:27" s="8" customFormat="1" ht="25.5" hidden="1" x14ac:dyDescent="0.2">
      <c r="B26" s="9" t="s">
        <v>65</v>
      </c>
      <c r="C26" s="4"/>
      <c r="D26" s="64"/>
      <c r="E26" s="4">
        <f t="shared" si="4"/>
        <v>0</v>
      </c>
      <c r="F26" s="6"/>
      <c r="G26" s="4">
        <f t="shared" si="7"/>
        <v>0</v>
      </c>
      <c r="H26" s="6"/>
      <c r="I26" s="4">
        <f t="shared" si="8"/>
        <v>0</v>
      </c>
      <c r="J26" s="6"/>
      <c r="K26" s="4">
        <f t="shared" si="2"/>
        <v>0</v>
      </c>
      <c r="L26" s="4"/>
      <c r="M26" s="4"/>
      <c r="N26" s="6"/>
      <c r="O26" s="4">
        <f t="shared" si="5"/>
        <v>0</v>
      </c>
      <c r="P26" s="6"/>
      <c r="Q26" s="4">
        <f t="shared" si="3"/>
        <v>0</v>
      </c>
      <c r="R26" s="4">
        <f t="shared" si="9"/>
        <v>0</v>
      </c>
      <c r="S26" s="4">
        <v>1.2</v>
      </c>
      <c r="T26" s="4">
        <f t="shared" si="10"/>
        <v>0</v>
      </c>
      <c r="U26" s="6">
        <v>0.3</v>
      </c>
      <c r="V26" s="4">
        <f t="shared" si="6"/>
        <v>0</v>
      </c>
      <c r="W26" s="4">
        <f t="shared" si="11"/>
        <v>0</v>
      </c>
      <c r="Y26" s="23" t="e">
        <f t="shared" si="1"/>
        <v>#DIV/0!</v>
      </c>
    </row>
    <row r="27" spans="2:27" s="8" customFormat="1" ht="25.5" x14ac:dyDescent="0.2">
      <c r="B27" s="10" t="s">
        <v>66</v>
      </c>
      <c r="C27" s="4">
        <v>1</v>
      </c>
      <c r="D27" s="64">
        <f>D18*0.8</f>
        <v>10313.6</v>
      </c>
      <c r="E27" s="4">
        <f t="shared" si="4"/>
        <v>10313.6</v>
      </c>
      <c r="F27" s="6"/>
      <c r="G27" s="4">
        <f t="shared" si="7"/>
        <v>0</v>
      </c>
      <c r="H27" s="6"/>
      <c r="I27" s="4">
        <f t="shared" si="8"/>
        <v>0</v>
      </c>
      <c r="J27" s="6"/>
      <c r="K27" s="4">
        <f t="shared" si="2"/>
        <v>0</v>
      </c>
      <c r="L27" s="4"/>
      <c r="M27" s="4"/>
      <c r="N27" s="6"/>
      <c r="O27" s="4">
        <f t="shared" si="5"/>
        <v>0</v>
      </c>
      <c r="P27" s="6"/>
      <c r="Q27" s="4">
        <f t="shared" si="3"/>
        <v>0</v>
      </c>
      <c r="R27" s="4">
        <f>(E27+G27+I27+K27+L27+O27+Q27)</f>
        <v>10313.6</v>
      </c>
      <c r="S27" s="4">
        <v>1.2</v>
      </c>
      <c r="T27" s="4">
        <f t="shared" si="10"/>
        <v>2062.7199999999993</v>
      </c>
      <c r="U27" s="6">
        <v>0.3</v>
      </c>
      <c r="V27" s="4">
        <f t="shared" si="6"/>
        <v>3094.08</v>
      </c>
      <c r="W27" s="4">
        <f t="shared" si="11"/>
        <v>15470.4</v>
      </c>
      <c r="Y27" s="99">
        <f t="shared" si="1"/>
        <v>15470.4</v>
      </c>
      <c r="Z27" s="52">
        <f>C27*20835</f>
        <v>20835</v>
      </c>
      <c r="AA27" s="52">
        <f>Z27-W27</f>
        <v>5364.6</v>
      </c>
    </row>
    <row r="28" spans="2:27" s="8" customFormat="1" hidden="1" x14ac:dyDescent="0.2">
      <c r="B28" s="16" t="s">
        <v>55</v>
      </c>
      <c r="C28" s="4"/>
      <c r="D28" s="64"/>
      <c r="E28" s="4">
        <f t="shared" si="4"/>
        <v>0</v>
      </c>
      <c r="F28" s="6"/>
      <c r="G28" s="4">
        <f t="shared" si="7"/>
        <v>0</v>
      </c>
      <c r="H28" s="6"/>
      <c r="I28" s="4">
        <f t="shared" si="8"/>
        <v>0</v>
      </c>
      <c r="J28" s="6"/>
      <c r="K28" s="4">
        <f t="shared" si="2"/>
        <v>0</v>
      </c>
      <c r="L28" s="4"/>
      <c r="M28" s="4"/>
      <c r="N28" s="6"/>
      <c r="O28" s="4">
        <f t="shared" si="5"/>
        <v>0</v>
      </c>
      <c r="P28" s="6"/>
      <c r="Q28" s="4">
        <f t="shared" si="3"/>
        <v>0</v>
      </c>
      <c r="R28" s="4">
        <f t="shared" ref="R28:R39" si="12">(E28+G28+I28+K28+L28+O28+Q28)*M28</f>
        <v>0</v>
      </c>
      <c r="S28" s="4">
        <v>1.2</v>
      </c>
      <c r="T28" s="4">
        <f t="shared" si="10"/>
        <v>0</v>
      </c>
      <c r="U28" s="6">
        <v>0.3</v>
      </c>
      <c r="V28" s="4">
        <f t="shared" si="6"/>
        <v>0</v>
      </c>
      <c r="W28" s="4">
        <f t="shared" si="11"/>
        <v>0</v>
      </c>
      <c r="Y28" s="23" t="e">
        <f t="shared" si="1"/>
        <v>#DIV/0!</v>
      </c>
    </row>
    <row r="29" spans="2:27" s="8" customFormat="1" ht="25.5" hidden="1" x14ac:dyDescent="0.2">
      <c r="B29" s="71" t="s">
        <v>115</v>
      </c>
      <c r="C29" s="4"/>
      <c r="D29" s="64"/>
      <c r="E29" s="4">
        <f t="shared" si="4"/>
        <v>0</v>
      </c>
      <c r="F29" s="6"/>
      <c r="G29" s="4">
        <f t="shared" si="7"/>
        <v>0</v>
      </c>
      <c r="H29" s="6"/>
      <c r="I29" s="4">
        <f t="shared" si="8"/>
        <v>0</v>
      </c>
      <c r="J29" s="6"/>
      <c r="K29" s="4">
        <f t="shared" si="2"/>
        <v>0</v>
      </c>
      <c r="L29" s="4"/>
      <c r="M29" s="4"/>
      <c r="N29" s="6"/>
      <c r="O29" s="4">
        <f t="shared" si="5"/>
        <v>0</v>
      </c>
      <c r="P29" s="6"/>
      <c r="Q29" s="4">
        <f t="shared" si="3"/>
        <v>0</v>
      </c>
      <c r="R29" s="4">
        <f t="shared" si="12"/>
        <v>0</v>
      </c>
      <c r="S29" s="4">
        <v>1.2</v>
      </c>
      <c r="T29" s="4">
        <f t="shared" si="10"/>
        <v>0</v>
      </c>
      <c r="U29" s="6">
        <v>0.3</v>
      </c>
      <c r="V29" s="4">
        <f t="shared" si="6"/>
        <v>0</v>
      </c>
      <c r="W29" s="4">
        <f t="shared" si="11"/>
        <v>0</v>
      </c>
      <c r="Y29" s="23" t="e">
        <f t="shared" si="1"/>
        <v>#DIV/0!</v>
      </c>
    </row>
    <row r="30" spans="2:27" s="8" customFormat="1" ht="25.5" hidden="1" x14ac:dyDescent="0.2">
      <c r="B30" s="71" t="s">
        <v>114</v>
      </c>
      <c r="C30" s="4"/>
      <c r="D30" s="64"/>
      <c r="E30" s="4">
        <f t="shared" si="4"/>
        <v>0</v>
      </c>
      <c r="F30" s="6"/>
      <c r="G30" s="4">
        <f t="shared" si="7"/>
        <v>0</v>
      </c>
      <c r="H30" s="6"/>
      <c r="I30" s="4">
        <f t="shared" si="8"/>
        <v>0</v>
      </c>
      <c r="J30" s="6"/>
      <c r="K30" s="4">
        <f t="shared" si="2"/>
        <v>0</v>
      </c>
      <c r="L30" s="4"/>
      <c r="M30" s="4"/>
      <c r="N30" s="6"/>
      <c r="O30" s="4">
        <f t="shared" si="5"/>
        <v>0</v>
      </c>
      <c r="P30" s="6"/>
      <c r="Q30" s="4">
        <f t="shared" si="3"/>
        <v>0</v>
      </c>
      <c r="R30" s="4">
        <f t="shared" si="12"/>
        <v>0</v>
      </c>
      <c r="S30" s="4">
        <v>1.2</v>
      </c>
      <c r="T30" s="4">
        <f t="shared" si="10"/>
        <v>0</v>
      </c>
      <c r="U30" s="6">
        <v>0.3</v>
      </c>
      <c r="V30" s="4">
        <f t="shared" si="6"/>
        <v>0</v>
      </c>
      <c r="W30" s="4">
        <f t="shared" si="11"/>
        <v>0</v>
      </c>
      <c r="Y30" s="23" t="e">
        <f t="shared" si="1"/>
        <v>#DIV/0!</v>
      </c>
    </row>
    <row r="31" spans="2:27" s="8" customFormat="1" hidden="1" x14ac:dyDescent="0.2">
      <c r="B31" s="16"/>
      <c r="C31" s="4"/>
      <c r="D31" s="64"/>
      <c r="E31" s="4">
        <f t="shared" si="4"/>
        <v>0</v>
      </c>
      <c r="F31" s="6"/>
      <c r="G31" s="4">
        <f t="shared" si="7"/>
        <v>0</v>
      </c>
      <c r="H31" s="6"/>
      <c r="I31" s="4">
        <f t="shared" si="8"/>
        <v>0</v>
      </c>
      <c r="J31" s="6"/>
      <c r="K31" s="4">
        <f t="shared" si="2"/>
        <v>0</v>
      </c>
      <c r="L31" s="4"/>
      <c r="M31" s="4"/>
      <c r="N31" s="6"/>
      <c r="O31" s="4">
        <f t="shared" si="5"/>
        <v>0</v>
      </c>
      <c r="P31" s="6"/>
      <c r="Q31" s="4">
        <f t="shared" si="3"/>
        <v>0</v>
      </c>
      <c r="R31" s="4">
        <f t="shared" si="12"/>
        <v>0</v>
      </c>
      <c r="S31" s="4">
        <v>1.2</v>
      </c>
      <c r="T31" s="4">
        <f t="shared" si="10"/>
        <v>0</v>
      </c>
      <c r="U31" s="6">
        <v>0.3</v>
      </c>
      <c r="V31" s="4">
        <f t="shared" si="6"/>
        <v>0</v>
      </c>
      <c r="W31" s="4">
        <f t="shared" si="11"/>
        <v>0</v>
      </c>
      <c r="Y31" s="23" t="e">
        <f t="shared" si="1"/>
        <v>#DIV/0!</v>
      </c>
    </row>
    <row r="32" spans="2:27" s="8" customFormat="1" hidden="1" x14ac:dyDescent="0.2">
      <c r="B32" s="16"/>
      <c r="C32" s="4"/>
      <c r="D32" s="64"/>
      <c r="E32" s="4">
        <f t="shared" si="4"/>
        <v>0</v>
      </c>
      <c r="F32" s="6"/>
      <c r="G32" s="4">
        <f t="shared" si="7"/>
        <v>0</v>
      </c>
      <c r="H32" s="6"/>
      <c r="I32" s="4">
        <f t="shared" si="8"/>
        <v>0</v>
      </c>
      <c r="J32" s="6"/>
      <c r="K32" s="4">
        <f t="shared" si="2"/>
        <v>0</v>
      </c>
      <c r="L32" s="4"/>
      <c r="M32" s="4"/>
      <c r="N32" s="6"/>
      <c r="O32" s="4">
        <f t="shared" si="5"/>
        <v>0</v>
      </c>
      <c r="P32" s="6"/>
      <c r="Q32" s="4">
        <f t="shared" si="3"/>
        <v>0</v>
      </c>
      <c r="R32" s="4">
        <f t="shared" si="12"/>
        <v>0</v>
      </c>
      <c r="S32" s="4">
        <v>1.2</v>
      </c>
      <c r="T32" s="4">
        <f t="shared" si="10"/>
        <v>0</v>
      </c>
      <c r="U32" s="6">
        <v>0.3</v>
      </c>
      <c r="V32" s="4">
        <f t="shared" si="6"/>
        <v>0</v>
      </c>
      <c r="W32" s="4">
        <f t="shared" si="11"/>
        <v>0</v>
      </c>
      <c r="Y32" s="23" t="e">
        <f t="shared" si="1"/>
        <v>#DIV/0!</v>
      </c>
    </row>
    <row r="33" spans="2:27" s="8" customFormat="1" hidden="1" x14ac:dyDescent="0.2">
      <c r="B33" s="16"/>
      <c r="C33" s="4"/>
      <c r="D33" s="64"/>
      <c r="E33" s="4">
        <f t="shared" si="4"/>
        <v>0</v>
      </c>
      <c r="F33" s="6"/>
      <c r="G33" s="4">
        <f t="shared" si="7"/>
        <v>0</v>
      </c>
      <c r="H33" s="6"/>
      <c r="I33" s="4">
        <f t="shared" si="8"/>
        <v>0</v>
      </c>
      <c r="J33" s="6"/>
      <c r="K33" s="4">
        <f t="shared" si="2"/>
        <v>0</v>
      </c>
      <c r="L33" s="4"/>
      <c r="M33" s="4"/>
      <c r="N33" s="6"/>
      <c r="O33" s="4">
        <f t="shared" si="5"/>
        <v>0</v>
      </c>
      <c r="P33" s="6"/>
      <c r="Q33" s="4">
        <f t="shared" si="3"/>
        <v>0</v>
      </c>
      <c r="R33" s="4">
        <f t="shared" si="12"/>
        <v>0</v>
      </c>
      <c r="S33" s="4">
        <v>1.2</v>
      </c>
      <c r="T33" s="4">
        <f t="shared" si="10"/>
        <v>0</v>
      </c>
      <c r="U33" s="6">
        <v>0.3</v>
      </c>
      <c r="V33" s="4">
        <f t="shared" si="6"/>
        <v>0</v>
      </c>
      <c r="W33" s="4">
        <f t="shared" si="11"/>
        <v>0</v>
      </c>
      <c r="Y33" s="23" t="e">
        <f t="shared" si="1"/>
        <v>#DIV/0!</v>
      </c>
    </row>
    <row r="34" spans="2:27" s="8" customFormat="1" hidden="1" x14ac:dyDescent="0.2">
      <c r="B34" s="16"/>
      <c r="C34" s="4"/>
      <c r="D34" s="64"/>
      <c r="E34" s="4">
        <f t="shared" si="4"/>
        <v>0</v>
      </c>
      <c r="F34" s="6"/>
      <c r="G34" s="4">
        <f t="shared" si="7"/>
        <v>0</v>
      </c>
      <c r="H34" s="6"/>
      <c r="I34" s="4">
        <f t="shared" si="8"/>
        <v>0</v>
      </c>
      <c r="J34" s="6"/>
      <c r="K34" s="4">
        <f t="shared" si="2"/>
        <v>0</v>
      </c>
      <c r="L34" s="4"/>
      <c r="M34" s="4"/>
      <c r="N34" s="6"/>
      <c r="O34" s="4">
        <f t="shared" si="5"/>
        <v>0</v>
      </c>
      <c r="P34" s="6"/>
      <c r="Q34" s="4">
        <f t="shared" si="3"/>
        <v>0</v>
      </c>
      <c r="R34" s="4">
        <f t="shared" si="12"/>
        <v>0</v>
      </c>
      <c r="S34" s="4">
        <v>1.2</v>
      </c>
      <c r="T34" s="4">
        <f t="shared" si="10"/>
        <v>0</v>
      </c>
      <c r="U34" s="6">
        <v>0.3</v>
      </c>
      <c r="V34" s="4">
        <f t="shared" si="6"/>
        <v>0</v>
      </c>
      <c r="W34" s="4">
        <f t="shared" si="11"/>
        <v>0</v>
      </c>
      <c r="Y34" s="23" t="e">
        <f t="shared" si="1"/>
        <v>#DIV/0!</v>
      </c>
    </row>
    <row r="35" spans="2:27" s="8" customFormat="1" hidden="1" x14ac:dyDescent="0.2">
      <c r="B35" s="11" t="s">
        <v>67</v>
      </c>
      <c r="C35" s="4"/>
      <c r="D35" s="65">
        <v>7234</v>
      </c>
      <c r="E35" s="4">
        <f t="shared" si="4"/>
        <v>0</v>
      </c>
      <c r="F35" s="6"/>
      <c r="G35" s="4">
        <f t="shared" si="7"/>
        <v>0</v>
      </c>
      <c r="H35" s="6"/>
      <c r="I35" s="4">
        <f t="shared" si="8"/>
        <v>0</v>
      </c>
      <c r="J35" s="6"/>
      <c r="K35" s="4">
        <f t="shared" si="2"/>
        <v>0</v>
      </c>
      <c r="L35" s="4"/>
      <c r="M35" s="4"/>
      <c r="N35" s="6"/>
      <c r="O35" s="4">
        <f t="shared" si="5"/>
        <v>0</v>
      </c>
      <c r="P35" s="6"/>
      <c r="Q35" s="4">
        <f t="shared" si="3"/>
        <v>0</v>
      </c>
      <c r="R35" s="4">
        <f t="shared" si="12"/>
        <v>0</v>
      </c>
      <c r="S35" s="4">
        <v>1.2</v>
      </c>
      <c r="T35" s="4">
        <f t="shared" si="10"/>
        <v>0</v>
      </c>
      <c r="U35" s="6">
        <v>0.3</v>
      </c>
      <c r="V35" s="4">
        <f t="shared" si="6"/>
        <v>0</v>
      </c>
      <c r="W35" s="4">
        <f t="shared" si="11"/>
        <v>0</v>
      </c>
      <c r="Y35" s="23" t="e">
        <f t="shared" si="1"/>
        <v>#DIV/0!</v>
      </c>
    </row>
    <row r="36" spans="2:27" hidden="1" x14ac:dyDescent="0.2">
      <c r="B36" s="11" t="s">
        <v>68</v>
      </c>
      <c r="C36" s="4"/>
      <c r="D36" s="66">
        <v>7234</v>
      </c>
      <c r="E36" s="4">
        <f t="shared" si="4"/>
        <v>0</v>
      </c>
      <c r="F36" s="6"/>
      <c r="G36" s="4">
        <f t="shared" si="7"/>
        <v>0</v>
      </c>
      <c r="H36" s="6"/>
      <c r="I36" s="4">
        <f t="shared" si="8"/>
        <v>0</v>
      </c>
      <c r="J36" s="6"/>
      <c r="K36" s="4">
        <f t="shared" si="2"/>
        <v>0</v>
      </c>
      <c r="L36" s="4"/>
      <c r="M36" s="4"/>
      <c r="N36" s="6"/>
      <c r="O36" s="4">
        <f t="shared" si="5"/>
        <v>0</v>
      </c>
      <c r="P36" s="6"/>
      <c r="Q36" s="4">
        <f t="shared" si="3"/>
        <v>0</v>
      </c>
      <c r="R36" s="4">
        <f t="shared" si="12"/>
        <v>0</v>
      </c>
      <c r="S36" s="4">
        <v>1.2</v>
      </c>
      <c r="T36" s="4">
        <f t="shared" si="10"/>
        <v>0</v>
      </c>
      <c r="U36" s="6">
        <v>0.3</v>
      </c>
      <c r="V36" s="4">
        <f t="shared" si="6"/>
        <v>0</v>
      </c>
      <c r="W36" s="4">
        <f t="shared" si="11"/>
        <v>0</v>
      </c>
      <c r="Y36" s="23" t="e">
        <f t="shared" si="1"/>
        <v>#DIV/0!</v>
      </c>
    </row>
    <row r="37" spans="2:27" s="8" customFormat="1" hidden="1" x14ac:dyDescent="0.2">
      <c r="B37" s="11"/>
      <c r="C37" s="4"/>
      <c r="D37" s="64"/>
      <c r="E37" s="4">
        <f t="shared" si="4"/>
        <v>0</v>
      </c>
      <c r="F37" s="6"/>
      <c r="G37" s="4">
        <f t="shared" si="7"/>
        <v>0</v>
      </c>
      <c r="H37" s="6"/>
      <c r="I37" s="4">
        <f t="shared" si="8"/>
        <v>0</v>
      </c>
      <c r="J37" s="6"/>
      <c r="K37" s="4">
        <f t="shared" si="2"/>
        <v>0</v>
      </c>
      <c r="L37" s="4"/>
      <c r="M37" s="4"/>
      <c r="N37" s="6"/>
      <c r="O37" s="4">
        <f t="shared" si="5"/>
        <v>0</v>
      </c>
      <c r="P37" s="6"/>
      <c r="Q37" s="4">
        <f t="shared" si="3"/>
        <v>0</v>
      </c>
      <c r="R37" s="4">
        <f t="shared" si="12"/>
        <v>0</v>
      </c>
      <c r="S37" s="4">
        <v>1.2</v>
      </c>
      <c r="T37" s="4">
        <f t="shared" si="10"/>
        <v>0</v>
      </c>
      <c r="U37" s="6">
        <v>0.3</v>
      </c>
      <c r="V37" s="4">
        <f t="shared" si="6"/>
        <v>0</v>
      </c>
      <c r="W37" s="4">
        <f t="shared" si="11"/>
        <v>0</v>
      </c>
      <c r="Y37" s="23" t="e">
        <f t="shared" si="1"/>
        <v>#DIV/0!</v>
      </c>
    </row>
    <row r="38" spans="2:27" s="8" customFormat="1" hidden="1" x14ac:dyDescent="0.2">
      <c r="B38" s="11"/>
      <c r="C38" s="4"/>
      <c r="D38" s="64"/>
      <c r="E38" s="4">
        <f t="shared" si="4"/>
        <v>0</v>
      </c>
      <c r="F38" s="6"/>
      <c r="G38" s="4">
        <f t="shared" si="7"/>
        <v>0</v>
      </c>
      <c r="H38" s="6"/>
      <c r="I38" s="4">
        <f t="shared" si="8"/>
        <v>0</v>
      </c>
      <c r="J38" s="6"/>
      <c r="K38" s="4">
        <f t="shared" si="2"/>
        <v>0</v>
      </c>
      <c r="L38" s="4"/>
      <c r="M38" s="4"/>
      <c r="N38" s="6"/>
      <c r="O38" s="4">
        <f t="shared" si="5"/>
        <v>0</v>
      </c>
      <c r="P38" s="6"/>
      <c r="Q38" s="4">
        <f t="shared" si="3"/>
        <v>0</v>
      </c>
      <c r="R38" s="4">
        <f t="shared" si="12"/>
        <v>0</v>
      </c>
      <c r="S38" s="4">
        <v>1.2</v>
      </c>
      <c r="T38" s="4">
        <f t="shared" si="10"/>
        <v>0</v>
      </c>
      <c r="U38" s="6">
        <v>0.3</v>
      </c>
      <c r="V38" s="4">
        <f t="shared" si="6"/>
        <v>0</v>
      </c>
      <c r="W38" s="4">
        <f t="shared" si="11"/>
        <v>0</v>
      </c>
      <c r="Y38" s="23" t="e">
        <f t="shared" si="1"/>
        <v>#DIV/0!</v>
      </c>
    </row>
    <row r="39" spans="2:27" s="8" customFormat="1" hidden="1" x14ac:dyDescent="0.2">
      <c r="B39" s="11"/>
      <c r="C39" s="4"/>
      <c r="D39" s="64"/>
      <c r="E39" s="4">
        <f t="shared" si="4"/>
        <v>0</v>
      </c>
      <c r="F39" s="6"/>
      <c r="G39" s="4">
        <f t="shared" si="7"/>
        <v>0</v>
      </c>
      <c r="H39" s="6"/>
      <c r="I39" s="4">
        <f t="shared" si="8"/>
        <v>0</v>
      </c>
      <c r="J39" s="6"/>
      <c r="K39" s="4">
        <f t="shared" si="2"/>
        <v>0</v>
      </c>
      <c r="L39" s="4"/>
      <c r="M39" s="4"/>
      <c r="N39" s="6"/>
      <c r="O39" s="4">
        <f t="shared" si="5"/>
        <v>0</v>
      </c>
      <c r="P39" s="6"/>
      <c r="Q39" s="4">
        <f t="shared" si="3"/>
        <v>0</v>
      </c>
      <c r="R39" s="4">
        <f t="shared" si="12"/>
        <v>0</v>
      </c>
      <c r="S39" s="4">
        <v>1.2</v>
      </c>
      <c r="T39" s="4">
        <f t="shared" si="10"/>
        <v>0</v>
      </c>
      <c r="U39" s="6">
        <v>0.3</v>
      </c>
      <c r="V39" s="4">
        <f t="shared" si="6"/>
        <v>0</v>
      </c>
      <c r="W39" s="4">
        <f t="shared" si="11"/>
        <v>0</v>
      </c>
      <c r="Y39" s="23" t="e">
        <f t="shared" si="1"/>
        <v>#DIV/0!</v>
      </c>
    </row>
    <row r="40" spans="2:27" s="8" customFormat="1" x14ac:dyDescent="0.2">
      <c r="B40" s="15" t="s">
        <v>3</v>
      </c>
      <c r="C40" s="3">
        <v>15.77</v>
      </c>
      <c r="D40" s="82" t="s">
        <v>126</v>
      </c>
      <c r="E40" s="3">
        <f>165006.6+17799.34</f>
        <v>182805.94</v>
      </c>
      <c r="F40" s="5"/>
      <c r="G40" s="3">
        <v>24169.358</v>
      </c>
      <c r="H40" s="3"/>
      <c r="I40" s="3">
        <v>0</v>
      </c>
      <c r="J40" s="5"/>
      <c r="K40" s="3"/>
      <c r="L40" s="3">
        <v>54769.24</v>
      </c>
      <c r="M40" s="3"/>
      <c r="N40" s="5"/>
      <c r="O40" s="3"/>
      <c r="P40" s="5"/>
      <c r="Q40" s="3"/>
      <c r="R40" s="3">
        <f>E40+G40+L40</f>
        <v>261744.538</v>
      </c>
      <c r="S40" s="3">
        <v>1.2</v>
      </c>
      <c r="T40" s="3">
        <f>(S40*R40)-R40</f>
        <v>52348.907599999977</v>
      </c>
      <c r="U40" s="5">
        <v>0.3</v>
      </c>
      <c r="V40" s="3">
        <f>R40*U40</f>
        <v>78523.361399999994</v>
      </c>
      <c r="W40" s="3">
        <f>R40+T40+V40</f>
        <v>392616.80699999997</v>
      </c>
      <c r="Y40" s="99">
        <f>W40/C40</f>
        <v>24896.43671528218</v>
      </c>
      <c r="Z40" s="52">
        <f>C40*20835</f>
        <v>328567.95</v>
      </c>
      <c r="AA40" s="52"/>
    </row>
    <row r="41" spans="2:27" x14ac:dyDescent="0.2">
      <c r="B41" s="15" t="s">
        <v>2</v>
      </c>
      <c r="C41" s="3">
        <f>C42+C43+C44+C45+C46+C47+C48+C49+C50+C51+C52+C53+C55+C56+C57+C58+C59+C60+C61+C62+C63+C64+C65</f>
        <v>0.5</v>
      </c>
      <c r="D41" s="3">
        <f t="shared" ref="D41:W41" si="13">D42+D43+D44+D45+D46+D47+D48+D49+D50+D51+D52+D53+D55+D56+D57+D58+D59+D60+D61+D62+D63+D64+D65</f>
        <v>123715</v>
      </c>
      <c r="E41" s="3">
        <f t="shared" si="13"/>
        <v>5581</v>
      </c>
      <c r="F41" s="3"/>
      <c r="G41" s="3">
        <f t="shared" si="13"/>
        <v>0</v>
      </c>
      <c r="H41" s="3"/>
      <c r="I41" s="3">
        <f t="shared" si="13"/>
        <v>0</v>
      </c>
      <c r="J41" s="3"/>
      <c r="K41" s="3">
        <f t="shared" si="13"/>
        <v>0</v>
      </c>
      <c r="L41" s="3">
        <f t="shared" si="13"/>
        <v>0</v>
      </c>
      <c r="M41" s="3">
        <f t="shared" si="13"/>
        <v>0</v>
      </c>
      <c r="N41" s="3"/>
      <c r="O41" s="3">
        <f t="shared" si="13"/>
        <v>0</v>
      </c>
      <c r="P41" s="3"/>
      <c r="Q41" s="3">
        <f t="shared" si="13"/>
        <v>0</v>
      </c>
      <c r="R41" s="3">
        <f t="shared" si="13"/>
        <v>5581</v>
      </c>
      <c r="S41" s="3"/>
      <c r="T41" s="3">
        <f t="shared" si="13"/>
        <v>1116.1999999999998</v>
      </c>
      <c r="U41" s="3"/>
      <c r="V41" s="3">
        <f t="shared" si="13"/>
        <v>1674.3</v>
      </c>
      <c r="W41" s="3">
        <f t="shared" si="13"/>
        <v>8371.5</v>
      </c>
      <c r="Y41" s="99">
        <f>W41/C41</f>
        <v>16743</v>
      </c>
      <c r="Z41" s="52"/>
      <c r="AA41" s="52"/>
    </row>
    <row r="42" spans="2:27" hidden="1" x14ac:dyDescent="0.2">
      <c r="B42" s="12" t="s">
        <v>73</v>
      </c>
      <c r="C42" s="4"/>
      <c r="D42" s="64">
        <v>5737</v>
      </c>
      <c r="E42" s="4">
        <f t="shared" ref="E42:E65" si="14">C42*D42</f>
        <v>0</v>
      </c>
      <c r="F42" s="6"/>
      <c r="G42" s="4">
        <f t="shared" ref="G42:G65" si="15">F42*E42</f>
        <v>0</v>
      </c>
      <c r="H42" s="6"/>
      <c r="I42" s="4">
        <f>E42*H42</f>
        <v>0</v>
      </c>
      <c r="J42" s="6"/>
      <c r="K42" s="4">
        <f t="shared" ref="K42:K65" si="16">E42*J42</f>
        <v>0</v>
      </c>
      <c r="L42" s="4"/>
      <c r="M42" s="4"/>
      <c r="N42" s="6"/>
      <c r="O42" s="4">
        <f t="shared" ref="O42:O65" si="17">E42*N42</f>
        <v>0</v>
      </c>
      <c r="P42" s="6"/>
      <c r="Q42" s="4">
        <f t="shared" ref="Q42:Q65" si="18">E42*P42</f>
        <v>0</v>
      </c>
      <c r="R42" s="4">
        <f t="shared" ref="R42:R64" si="19">E42+G42+I42+K42+L42+O42+Q42</f>
        <v>0</v>
      </c>
      <c r="S42" s="4">
        <v>1.2</v>
      </c>
      <c r="T42" s="4">
        <f>(S42*R42)-R42</f>
        <v>0</v>
      </c>
      <c r="U42" s="6">
        <v>0.3</v>
      </c>
      <c r="V42" s="4">
        <f t="shared" ref="V42:V65" si="20">R42*U42</f>
        <v>0</v>
      </c>
      <c r="W42" s="4">
        <f>R42+T42+V42</f>
        <v>0</v>
      </c>
      <c r="Y42" s="23" t="e">
        <f t="shared" si="1"/>
        <v>#DIV/0!</v>
      </c>
      <c r="Z42" s="52"/>
    </row>
    <row r="43" spans="2:27" ht="24" hidden="1" customHeight="1" x14ac:dyDescent="0.2">
      <c r="B43" s="12" t="s">
        <v>34</v>
      </c>
      <c r="C43" s="4"/>
      <c r="D43" s="64">
        <v>5737</v>
      </c>
      <c r="E43" s="4">
        <f t="shared" si="14"/>
        <v>0</v>
      </c>
      <c r="F43" s="6"/>
      <c r="G43" s="4">
        <f t="shared" si="15"/>
        <v>0</v>
      </c>
      <c r="H43" s="6"/>
      <c r="I43" s="4">
        <f t="shared" ref="I43:I65" si="21">E43*H43</f>
        <v>0</v>
      </c>
      <c r="J43" s="6"/>
      <c r="K43" s="4">
        <f t="shared" si="16"/>
        <v>0</v>
      </c>
      <c r="L43" s="4"/>
      <c r="M43" s="4"/>
      <c r="N43" s="6"/>
      <c r="O43" s="4">
        <f t="shared" si="17"/>
        <v>0</v>
      </c>
      <c r="P43" s="6"/>
      <c r="Q43" s="4">
        <f t="shared" si="18"/>
        <v>0</v>
      </c>
      <c r="R43" s="4">
        <f t="shared" si="19"/>
        <v>0</v>
      </c>
      <c r="S43" s="4">
        <v>1.2</v>
      </c>
      <c r="T43" s="4">
        <f t="shared" ref="T43:T87" si="22">(S43*R43)-R43</f>
        <v>0</v>
      </c>
      <c r="U43" s="6">
        <v>0.3</v>
      </c>
      <c r="V43" s="4">
        <f t="shared" si="20"/>
        <v>0</v>
      </c>
      <c r="W43" s="4">
        <f>R43+T43+V43</f>
        <v>0</v>
      </c>
      <c r="Y43" s="23" t="e">
        <f t="shared" si="1"/>
        <v>#DIV/0!</v>
      </c>
      <c r="Z43" s="52"/>
    </row>
    <row r="44" spans="2:27" s="8" customFormat="1" hidden="1" x14ac:dyDescent="0.2">
      <c r="B44" s="12" t="s">
        <v>74</v>
      </c>
      <c r="C44" s="4">
        <v>0</v>
      </c>
      <c r="D44" s="64">
        <v>5794</v>
      </c>
      <c r="E44" s="4">
        <f t="shared" si="14"/>
        <v>0</v>
      </c>
      <c r="F44" s="6"/>
      <c r="G44" s="4">
        <f t="shared" si="15"/>
        <v>0</v>
      </c>
      <c r="H44" s="6"/>
      <c r="I44" s="4">
        <f t="shared" si="21"/>
        <v>0</v>
      </c>
      <c r="J44" s="6"/>
      <c r="K44" s="4">
        <f t="shared" si="16"/>
        <v>0</v>
      </c>
      <c r="L44" s="4"/>
      <c r="M44" s="4"/>
      <c r="N44" s="6"/>
      <c r="O44" s="4">
        <f t="shared" si="17"/>
        <v>0</v>
      </c>
      <c r="P44" s="6"/>
      <c r="Q44" s="4">
        <f t="shared" si="18"/>
        <v>0</v>
      </c>
      <c r="R44" s="4">
        <f t="shared" si="19"/>
        <v>0</v>
      </c>
      <c r="S44" s="4">
        <v>1.2</v>
      </c>
      <c r="T44" s="4">
        <f t="shared" si="22"/>
        <v>0</v>
      </c>
      <c r="U44" s="6">
        <v>0.3</v>
      </c>
      <c r="V44" s="4">
        <f t="shared" si="20"/>
        <v>0</v>
      </c>
      <c r="W44" s="4">
        <f t="shared" ref="W44:W64" si="23">R44+T44+V44</f>
        <v>0</v>
      </c>
      <c r="Y44" s="99" t="e">
        <f>W44/C44</f>
        <v>#DIV/0!</v>
      </c>
      <c r="Z44" s="52">
        <f>C44*19188</f>
        <v>0</v>
      </c>
      <c r="AA44" s="52">
        <f>W44-Z44</f>
        <v>0</v>
      </c>
    </row>
    <row r="45" spans="2:27" s="8" customFormat="1" hidden="1" x14ac:dyDescent="0.2">
      <c r="B45" s="12" t="s">
        <v>75</v>
      </c>
      <c r="C45" s="4"/>
      <c r="D45" s="64">
        <v>5794</v>
      </c>
      <c r="E45" s="4">
        <f>C45*D45</f>
        <v>0</v>
      </c>
      <c r="F45" s="6"/>
      <c r="G45" s="4">
        <f t="shared" si="15"/>
        <v>0</v>
      </c>
      <c r="H45" s="6"/>
      <c r="I45" s="4">
        <f t="shared" si="21"/>
        <v>0</v>
      </c>
      <c r="J45" s="6"/>
      <c r="K45" s="4">
        <f t="shared" si="16"/>
        <v>0</v>
      </c>
      <c r="L45" s="4"/>
      <c r="M45" s="4"/>
      <c r="N45" s="6"/>
      <c r="O45" s="4">
        <f t="shared" si="17"/>
        <v>0</v>
      </c>
      <c r="P45" s="6"/>
      <c r="Q45" s="4">
        <f t="shared" si="18"/>
        <v>0</v>
      </c>
      <c r="R45" s="4">
        <f>E45+G45+I45+K45+L45+O45+Q45</f>
        <v>0</v>
      </c>
      <c r="S45" s="4">
        <v>1.2</v>
      </c>
      <c r="T45" s="4">
        <f t="shared" si="22"/>
        <v>0</v>
      </c>
      <c r="U45" s="6">
        <v>0.3</v>
      </c>
      <c r="V45" s="4">
        <f t="shared" si="20"/>
        <v>0</v>
      </c>
      <c r="W45" s="4">
        <f t="shared" si="23"/>
        <v>0</v>
      </c>
      <c r="Y45" s="23" t="e">
        <f t="shared" si="1"/>
        <v>#DIV/0!</v>
      </c>
    </row>
    <row r="46" spans="2:27" s="8" customFormat="1" hidden="1" x14ac:dyDescent="0.2">
      <c r="B46" s="12" t="s">
        <v>35</v>
      </c>
      <c r="C46" s="4"/>
      <c r="D46" s="64">
        <v>5794</v>
      </c>
      <c r="E46" s="4">
        <f t="shared" si="14"/>
        <v>0</v>
      </c>
      <c r="F46" s="6"/>
      <c r="G46" s="4">
        <f t="shared" si="15"/>
        <v>0</v>
      </c>
      <c r="H46" s="6"/>
      <c r="I46" s="4">
        <f t="shared" si="21"/>
        <v>0</v>
      </c>
      <c r="J46" s="6"/>
      <c r="K46" s="4">
        <f t="shared" si="16"/>
        <v>0</v>
      </c>
      <c r="L46" s="4"/>
      <c r="M46" s="4"/>
      <c r="N46" s="6"/>
      <c r="O46" s="4">
        <f t="shared" si="17"/>
        <v>0</v>
      </c>
      <c r="P46" s="6"/>
      <c r="Q46" s="4">
        <f t="shared" si="18"/>
        <v>0</v>
      </c>
      <c r="R46" s="4">
        <f t="shared" si="19"/>
        <v>0</v>
      </c>
      <c r="S46" s="4">
        <v>1.2</v>
      </c>
      <c r="T46" s="4">
        <f t="shared" si="22"/>
        <v>0</v>
      </c>
      <c r="U46" s="6">
        <v>0.3</v>
      </c>
      <c r="V46" s="4">
        <f t="shared" si="20"/>
        <v>0</v>
      </c>
      <c r="W46" s="4">
        <f t="shared" si="23"/>
        <v>0</v>
      </c>
      <c r="Y46" s="23" t="e">
        <f t="shared" si="1"/>
        <v>#DIV/0!</v>
      </c>
    </row>
    <row r="47" spans="2:27" s="8" customFormat="1" hidden="1" x14ac:dyDescent="0.2">
      <c r="B47" s="17" t="s">
        <v>38</v>
      </c>
      <c r="C47" s="4"/>
      <c r="D47" s="64">
        <v>5908</v>
      </c>
      <c r="E47" s="4">
        <f t="shared" si="14"/>
        <v>0</v>
      </c>
      <c r="F47" s="6"/>
      <c r="G47" s="4">
        <f t="shared" si="15"/>
        <v>0</v>
      </c>
      <c r="H47" s="6"/>
      <c r="I47" s="4">
        <f t="shared" si="21"/>
        <v>0</v>
      </c>
      <c r="J47" s="6"/>
      <c r="K47" s="4">
        <f t="shared" si="16"/>
        <v>0</v>
      </c>
      <c r="L47" s="4"/>
      <c r="M47" s="4"/>
      <c r="N47" s="6"/>
      <c r="O47" s="4">
        <f t="shared" si="17"/>
        <v>0</v>
      </c>
      <c r="P47" s="6"/>
      <c r="Q47" s="4">
        <f t="shared" si="18"/>
        <v>0</v>
      </c>
      <c r="R47" s="4">
        <f t="shared" si="19"/>
        <v>0</v>
      </c>
      <c r="S47" s="4">
        <v>1.2</v>
      </c>
      <c r="T47" s="4">
        <f t="shared" si="22"/>
        <v>0</v>
      </c>
      <c r="U47" s="6">
        <v>0.3</v>
      </c>
      <c r="V47" s="4">
        <f t="shared" si="20"/>
        <v>0</v>
      </c>
      <c r="W47" s="4">
        <f t="shared" si="23"/>
        <v>0</v>
      </c>
      <c r="Y47" s="23" t="e">
        <f t="shared" si="1"/>
        <v>#DIV/0!</v>
      </c>
    </row>
    <row r="48" spans="2:27" s="8" customFormat="1" hidden="1" x14ac:dyDescent="0.2">
      <c r="B48" s="12" t="s">
        <v>37</v>
      </c>
      <c r="C48" s="4"/>
      <c r="D48" s="64">
        <v>5908</v>
      </c>
      <c r="E48" s="4">
        <f>C48*D48</f>
        <v>0</v>
      </c>
      <c r="F48" s="6"/>
      <c r="G48" s="4">
        <f t="shared" si="15"/>
        <v>0</v>
      </c>
      <c r="H48" s="6"/>
      <c r="I48" s="4">
        <f t="shared" si="21"/>
        <v>0</v>
      </c>
      <c r="J48" s="6"/>
      <c r="K48" s="4">
        <f t="shared" si="16"/>
        <v>0</v>
      </c>
      <c r="L48" s="4"/>
      <c r="M48" s="4"/>
      <c r="N48" s="6"/>
      <c r="O48" s="4">
        <f t="shared" si="17"/>
        <v>0</v>
      </c>
      <c r="P48" s="6"/>
      <c r="Q48" s="4">
        <f t="shared" si="18"/>
        <v>0</v>
      </c>
      <c r="R48" s="4">
        <f>E48+G48+I48+K48+L48+O48+Q48</f>
        <v>0</v>
      </c>
      <c r="S48" s="4">
        <v>1.2</v>
      </c>
      <c r="T48" s="4">
        <f t="shared" si="22"/>
        <v>0</v>
      </c>
      <c r="U48" s="6">
        <v>0.3</v>
      </c>
      <c r="V48" s="4">
        <f t="shared" si="20"/>
        <v>0</v>
      </c>
      <c r="W48" s="4">
        <f>R48+T48+V48</f>
        <v>0</v>
      </c>
      <c r="Y48" s="23" t="e">
        <f t="shared" si="1"/>
        <v>#DIV/0!</v>
      </c>
    </row>
    <row r="49" spans="2:25" s="8" customFormat="1" hidden="1" x14ac:dyDescent="0.2">
      <c r="B49" s="12" t="s">
        <v>41</v>
      </c>
      <c r="C49" s="4"/>
      <c r="D49" s="64">
        <v>6081</v>
      </c>
      <c r="E49" s="4">
        <f t="shared" si="14"/>
        <v>0</v>
      </c>
      <c r="F49" s="6"/>
      <c r="G49" s="4">
        <f t="shared" si="15"/>
        <v>0</v>
      </c>
      <c r="H49" s="6"/>
      <c r="I49" s="4">
        <f t="shared" si="21"/>
        <v>0</v>
      </c>
      <c r="J49" s="6"/>
      <c r="K49" s="4">
        <f t="shared" si="16"/>
        <v>0</v>
      </c>
      <c r="L49" s="4"/>
      <c r="M49" s="4"/>
      <c r="N49" s="6"/>
      <c r="O49" s="4">
        <f t="shared" si="17"/>
        <v>0</v>
      </c>
      <c r="P49" s="6"/>
      <c r="Q49" s="4">
        <f t="shared" si="18"/>
        <v>0</v>
      </c>
      <c r="R49" s="4">
        <f t="shared" si="19"/>
        <v>0</v>
      </c>
      <c r="S49" s="4">
        <v>1.2</v>
      </c>
      <c r="T49" s="4">
        <f t="shared" si="22"/>
        <v>0</v>
      </c>
      <c r="U49" s="6">
        <v>0.3</v>
      </c>
      <c r="V49" s="4">
        <f t="shared" si="20"/>
        <v>0</v>
      </c>
      <c r="W49" s="4">
        <f t="shared" si="23"/>
        <v>0</v>
      </c>
      <c r="Y49" s="23" t="e">
        <f t="shared" ref="Y49:Y80" si="24">W49/C49</f>
        <v>#DIV/0!</v>
      </c>
    </row>
    <row r="50" spans="2:25" s="8" customFormat="1" hidden="1" x14ac:dyDescent="0.2">
      <c r="B50" s="12" t="s">
        <v>40</v>
      </c>
      <c r="C50" s="4"/>
      <c r="D50" s="64">
        <v>6081</v>
      </c>
      <c r="E50" s="4">
        <f t="shared" si="14"/>
        <v>0</v>
      </c>
      <c r="F50" s="6"/>
      <c r="G50" s="4">
        <f t="shared" si="15"/>
        <v>0</v>
      </c>
      <c r="H50" s="6"/>
      <c r="I50" s="4">
        <f t="shared" si="21"/>
        <v>0</v>
      </c>
      <c r="J50" s="6"/>
      <c r="K50" s="4">
        <f t="shared" si="16"/>
        <v>0</v>
      </c>
      <c r="L50" s="4"/>
      <c r="M50" s="4"/>
      <c r="N50" s="6"/>
      <c r="O50" s="4">
        <f t="shared" si="17"/>
        <v>0</v>
      </c>
      <c r="P50" s="6"/>
      <c r="Q50" s="4">
        <f t="shared" si="18"/>
        <v>0</v>
      </c>
      <c r="R50" s="4">
        <f t="shared" si="19"/>
        <v>0</v>
      </c>
      <c r="S50" s="4">
        <v>1.2</v>
      </c>
      <c r="T50" s="4">
        <f t="shared" si="22"/>
        <v>0</v>
      </c>
      <c r="U50" s="6">
        <v>0.3</v>
      </c>
      <c r="V50" s="4">
        <f t="shared" si="20"/>
        <v>0</v>
      </c>
      <c r="W50" s="4">
        <f t="shared" si="23"/>
        <v>0</v>
      </c>
      <c r="Y50" s="23" t="e">
        <f t="shared" si="24"/>
        <v>#DIV/0!</v>
      </c>
    </row>
    <row r="51" spans="2:25" hidden="1" x14ac:dyDescent="0.2">
      <c r="B51" s="12" t="s">
        <v>42</v>
      </c>
      <c r="C51" s="4"/>
      <c r="D51" s="64">
        <v>6081</v>
      </c>
      <c r="E51" s="4">
        <f t="shared" si="14"/>
        <v>0</v>
      </c>
      <c r="F51" s="6"/>
      <c r="G51" s="4">
        <f t="shared" si="15"/>
        <v>0</v>
      </c>
      <c r="H51" s="6"/>
      <c r="I51" s="4">
        <f t="shared" si="21"/>
        <v>0</v>
      </c>
      <c r="J51" s="6"/>
      <c r="K51" s="4">
        <f t="shared" si="16"/>
        <v>0</v>
      </c>
      <c r="L51" s="4"/>
      <c r="M51" s="4"/>
      <c r="N51" s="6"/>
      <c r="O51" s="4">
        <f t="shared" si="17"/>
        <v>0</v>
      </c>
      <c r="P51" s="6"/>
      <c r="Q51" s="4">
        <f t="shared" si="18"/>
        <v>0</v>
      </c>
      <c r="R51" s="4">
        <f t="shared" si="19"/>
        <v>0</v>
      </c>
      <c r="S51" s="4">
        <v>1.2</v>
      </c>
      <c r="T51" s="4">
        <f t="shared" si="22"/>
        <v>0</v>
      </c>
      <c r="U51" s="6">
        <v>0.3</v>
      </c>
      <c r="V51" s="4">
        <f t="shared" si="20"/>
        <v>0</v>
      </c>
      <c r="W51" s="4">
        <f t="shared" si="23"/>
        <v>0</v>
      </c>
      <c r="Y51" s="23" t="e">
        <f t="shared" si="24"/>
        <v>#DIV/0!</v>
      </c>
    </row>
    <row r="52" spans="2:25" s="8" customFormat="1" ht="25.5" hidden="1" x14ac:dyDescent="0.2">
      <c r="B52" s="12" t="s">
        <v>76</v>
      </c>
      <c r="C52" s="4"/>
      <c r="D52" s="64">
        <v>6081</v>
      </c>
      <c r="E52" s="4">
        <f t="shared" si="14"/>
        <v>0</v>
      </c>
      <c r="F52" s="6"/>
      <c r="G52" s="4">
        <f t="shared" si="15"/>
        <v>0</v>
      </c>
      <c r="H52" s="6"/>
      <c r="I52" s="4">
        <f t="shared" si="21"/>
        <v>0</v>
      </c>
      <c r="J52" s="6"/>
      <c r="K52" s="4">
        <f t="shared" si="16"/>
        <v>0</v>
      </c>
      <c r="L52" s="4"/>
      <c r="M52" s="4"/>
      <c r="N52" s="6"/>
      <c r="O52" s="4">
        <f t="shared" si="17"/>
        <v>0</v>
      </c>
      <c r="P52" s="6"/>
      <c r="Q52" s="4">
        <f t="shared" si="18"/>
        <v>0</v>
      </c>
      <c r="R52" s="4">
        <f t="shared" si="19"/>
        <v>0</v>
      </c>
      <c r="S52" s="4">
        <v>1.2</v>
      </c>
      <c r="T52" s="4">
        <f t="shared" si="22"/>
        <v>0</v>
      </c>
      <c r="U52" s="6">
        <v>0.3</v>
      </c>
      <c r="V52" s="4">
        <f t="shared" si="20"/>
        <v>0</v>
      </c>
      <c r="W52" s="4">
        <f>R52+T52+V52</f>
        <v>0</v>
      </c>
      <c r="Y52" s="23" t="e">
        <f t="shared" si="24"/>
        <v>#DIV/0!</v>
      </c>
    </row>
    <row r="53" spans="2:25" s="8" customFormat="1" hidden="1" x14ac:dyDescent="0.2">
      <c r="B53" s="18" t="s">
        <v>33</v>
      </c>
      <c r="C53" s="4"/>
      <c r="D53" s="64">
        <v>5737</v>
      </c>
      <c r="E53" s="4">
        <f t="shared" si="14"/>
        <v>0</v>
      </c>
      <c r="F53" s="6"/>
      <c r="G53" s="4">
        <f t="shared" si="15"/>
        <v>0</v>
      </c>
      <c r="H53" s="6"/>
      <c r="I53" s="4">
        <f t="shared" si="21"/>
        <v>0</v>
      </c>
      <c r="J53" s="6"/>
      <c r="K53" s="4">
        <f t="shared" si="16"/>
        <v>0</v>
      </c>
      <c r="L53" s="4"/>
      <c r="M53" s="4"/>
      <c r="N53" s="6"/>
      <c r="O53" s="4">
        <f t="shared" si="17"/>
        <v>0</v>
      </c>
      <c r="P53" s="6"/>
      <c r="Q53" s="4">
        <f t="shared" si="18"/>
        <v>0</v>
      </c>
      <c r="R53" s="4">
        <f t="shared" si="19"/>
        <v>0</v>
      </c>
      <c r="S53" s="4">
        <v>1.2</v>
      </c>
      <c r="T53" s="4">
        <f t="shared" si="22"/>
        <v>0</v>
      </c>
      <c r="U53" s="6">
        <v>0.3</v>
      </c>
      <c r="V53" s="4">
        <f t="shared" si="20"/>
        <v>0</v>
      </c>
      <c r="W53" s="4">
        <f t="shared" si="23"/>
        <v>0</v>
      </c>
      <c r="Y53" s="23" t="e">
        <f t="shared" si="24"/>
        <v>#DIV/0!</v>
      </c>
    </row>
    <row r="54" spans="2:25" s="8" customFormat="1" hidden="1" x14ac:dyDescent="0.2">
      <c r="B54" s="18" t="s">
        <v>36</v>
      </c>
      <c r="C54" s="4"/>
      <c r="D54" s="64">
        <v>5794</v>
      </c>
      <c r="E54" s="4">
        <f t="shared" si="14"/>
        <v>0</v>
      </c>
      <c r="F54" s="6"/>
      <c r="G54" s="4">
        <f t="shared" si="15"/>
        <v>0</v>
      </c>
      <c r="H54" s="6"/>
      <c r="I54" s="4">
        <f t="shared" si="21"/>
        <v>0</v>
      </c>
      <c r="J54" s="6"/>
      <c r="K54" s="4">
        <f t="shared" si="16"/>
        <v>0</v>
      </c>
      <c r="L54" s="4"/>
      <c r="M54" s="4"/>
      <c r="N54" s="6"/>
      <c r="O54" s="4">
        <f t="shared" si="17"/>
        <v>0</v>
      </c>
      <c r="P54" s="6"/>
      <c r="Q54" s="4">
        <f t="shared" si="18"/>
        <v>0</v>
      </c>
      <c r="R54" s="4">
        <f t="shared" si="19"/>
        <v>0</v>
      </c>
      <c r="S54" s="4">
        <v>1.2</v>
      </c>
      <c r="T54" s="4">
        <f t="shared" si="22"/>
        <v>0</v>
      </c>
      <c r="U54" s="6">
        <v>0.3</v>
      </c>
      <c r="V54" s="4">
        <f t="shared" si="20"/>
        <v>0</v>
      </c>
      <c r="W54" s="4">
        <f t="shared" si="23"/>
        <v>0</v>
      </c>
      <c r="Y54" s="23" t="e">
        <f t="shared" si="24"/>
        <v>#DIV/0!</v>
      </c>
    </row>
    <row r="55" spans="2:25" s="8" customFormat="1" hidden="1" x14ac:dyDescent="0.2">
      <c r="B55" s="18" t="s">
        <v>82</v>
      </c>
      <c r="C55" s="4"/>
      <c r="D55" s="64">
        <v>5794</v>
      </c>
      <c r="E55" s="4">
        <f t="shared" si="14"/>
        <v>0</v>
      </c>
      <c r="F55" s="6"/>
      <c r="G55" s="4">
        <f t="shared" si="15"/>
        <v>0</v>
      </c>
      <c r="H55" s="6"/>
      <c r="I55" s="4">
        <f t="shared" si="21"/>
        <v>0</v>
      </c>
      <c r="J55" s="6"/>
      <c r="K55" s="4">
        <f t="shared" si="16"/>
        <v>0</v>
      </c>
      <c r="L55" s="4"/>
      <c r="M55" s="4"/>
      <c r="N55" s="6"/>
      <c r="O55" s="4">
        <f t="shared" si="17"/>
        <v>0</v>
      </c>
      <c r="P55" s="6"/>
      <c r="Q55" s="4">
        <f t="shared" si="18"/>
        <v>0</v>
      </c>
      <c r="R55" s="4">
        <f t="shared" si="19"/>
        <v>0</v>
      </c>
      <c r="S55" s="4">
        <v>1.2</v>
      </c>
      <c r="T55" s="4">
        <f t="shared" si="22"/>
        <v>0</v>
      </c>
      <c r="U55" s="6">
        <v>0.3</v>
      </c>
      <c r="V55" s="4">
        <f t="shared" si="20"/>
        <v>0</v>
      </c>
      <c r="W55" s="4">
        <f t="shared" si="23"/>
        <v>0</v>
      </c>
      <c r="Y55" s="23" t="e">
        <f t="shared" si="24"/>
        <v>#DIV/0!</v>
      </c>
    </row>
    <row r="56" spans="2:25" s="8" customFormat="1" hidden="1" x14ac:dyDescent="0.2">
      <c r="B56" s="18" t="s">
        <v>83</v>
      </c>
      <c r="C56" s="4"/>
      <c r="D56" s="64">
        <v>5794</v>
      </c>
      <c r="E56" s="4">
        <f t="shared" si="14"/>
        <v>0</v>
      </c>
      <c r="F56" s="6"/>
      <c r="G56" s="4">
        <f t="shared" si="15"/>
        <v>0</v>
      </c>
      <c r="H56" s="6"/>
      <c r="I56" s="4">
        <f t="shared" si="21"/>
        <v>0</v>
      </c>
      <c r="J56" s="6"/>
      <c r="K56" s="4">
        <f t="shared" si="16"/>
        <v>0</v>
      </c>
      <c r="L56" s="4"/>
      <c r="M56" s="4"/>
      <c r="N56" s="6"/>
      <c r="O56" s="4">
        <f t="shared" si="17"/>
        <v>0</v>
      </c>
      <c r="P56" s="6"/>
      <c r="Q56" s="4">
        <f t="shared" si="18"/>
        <v>0</v>
      </c>
      <c r="R56" s="4">
        <f t="shared" si="19"/>
        <v>0</v>
      </c>
      <c r="S56" s="4">
        <v>1.2</v>
      </c>
      <c r="T56" s="4">
        <f t="shared" si="22"/>
        <v>0</v>
      </c>
      <c r="U56" s="6">
        <v>0.3</v>
      </c>
      <c r="V56" s="4">
        <f t="shared" si="20"/>
        <v>0</v>
      </c>
      <c r="W56" s="4">
        <f t="shared" si="23"/>
        <v>0</v>
      </c>
      <c r="Y56" s="23" t="e">
        <f t="shared" si="24"/>
        <v>#DIV/0!</v>
      </c>
    </row>
    <row r="57" spans="2:25" s="8" customFormat="1" hidden="1" x14ac:dyDescent="0.2">
      <c r="B57" s="10" t="s">
        <v>39</v>
      </c>
      <c r="C57" s="4"/>
      <c r="D57" s="64">
        <v>5908</v>
      </c>
      <c r="E57" s="4">
        <f t="shared" si="14"/>
        <v>0</v>
      </c>
      <c r="F57" s="6"/>
      <c r="G57" s="4">
        <f t="shared" si="15"/>
        <v>0</v>
      </c>
      <c r="H57" s="6"/>
      <c r="I57" s="4">
        <f t="shared" si="21"/>
        <v>0</v>
      </c>
      <c r="J57" s="6"/>
      <c r="K57" s="4">
        <f t="shared" si="16"/>
        <v>0</v>
      </c>
      <c r="L57" s="4"/>
      <c r="M57" s="4"/>
      <c r="N57" s="6"/>
      <c r="O57" s="4">
        <f t="shared" si="17"/>
        <v>0</v>
      </c>
      <c r="P57" s="6"/>
      <c r="Q57" s="4">
        <f t="shared" si="18"/>
        <v>0</v>
      </c>
      <c r="R57" s="4">
        <f t="shared" si="19"/>
        <v>0</v>
      </c>
      <c r="S57" s="4">
        <v>1.2</v>
      </c>
      <c r="T57" s="4">
        <f t="shared" si="22"/>
        <v>0</v>
      </c>
      <c r="U57" s="6">
        <v>0.3</v>
      </c>
      <c r="V57" s="4">
        <f t="shared" si="20"/>
        <v>0</v>
      </c>
      <c r="W57" s="4">
        <f t="shared" si="23"/>
        <v>0</v>
      </c>
      <c r="Y57" s="23" t="e">
        <f t="shared" si="24"/>
        <v>#DIV/0!</v>
      </c>
    </row>
    <row r="58" spans="2:25" s="8" customFormat="1" hidden="1" x14ac:dyDescent="0.2">
      <c r="B58" s="10" t="s">
        <v>84</v>
      </c>
      <c r="C58" s="4"/>
      <c r="D58" s="64">
        <v>6081</v>
      </c>
      <c r="E58" s="4">
        <f t="shared" si="14"/>
        <v>0</v>
      </c>
      <c r="F58" s="6"/>
      <c r="G58" s="4">
        <f t="shared" si="15"/>
        <v>0</v>
      </c>
      <c r="H58" s="6"/>
      <c r="I58" s="4">
        <f t="shared" si="21"/>
        <v>0</v>
      </c>
      <c r="J58" s="6"/>
      <c r="K58" s="4">
        <f t="shared" si="16"/>
        <v>0</v>
      </c>
      <c r="L58" s="4"/>
      <c r="M58" s="4"/>
      <c r="N58" s="6"/>
      <c r="O58" s="4">
        <f t="shared" si="17"/>
        <v>0</v>
      </c>
      <c r="P58" s="6"/>
      <c r="Q58" s="4">
        <f t="shared" si="18"/>
        <v>0</v>
      </c>
      <c r="R58" s="4">
        <f t="shared" si="19"/>
        <v>0</v>
      </c>
      <c r="S58" s="4">
        <v>1.2</v>
      </c>
      <c r="T58" s="4">
        <f t="shared" si="22"/>
        <v>0</v>
      </c>
      <c r="U58" s="6">
        <v>0.3</v>
      </c>
      <c r="V58" s="4">
        <f t="shared" si="20"/>
        <v>0</v>
      </c>
      <c r="W58" s="4">
        <f t="shared" si="23"/>
        <v>0</v>
      </c>
      <c r="Y58" s="23" t="e">
        <f t="shared" si="24"/>
        <v>#DIV/0!</v>
      </c>
    </row>
    <row r="59" spans="2:25" s="8" customFormat="1" hidden="1" x14ac:dyDescent="0.2">
      <c r="B59" s="10" t="s">
        <v>85</v>
      </c>
      <c r="C59" s="4"/>
      <c r="D59" s="64">
        <v>6081</v>
      </c>
      <c r="E59" s="4">
        <f t="shared" si="14"/>
        <v>0</v>
      </c>
      <c r="F59" s="6"/>
      <c r="G59" s="4">
        <f t="shared" si="15"/>
        <v>0</v>
      </c>
      <c r="H59" s="6"/>
      <c r="I59" s="4">
        <f t="shared" si="21"/>
        <v>0</v>
      </c>
      <c r="J59" s="6"/>
      <c r="K59" s="4">
        <f t="shared" si="16"/>
        <v>0</v>
      </c>
      <c r="L59" s="4"/>
      <c r="M59" s="4"/>
      <c r="N59" s="6"/>
      <c r="O59" s="4">
        <f t="shared" si="17"/>
        <v>0</v>
      </c>
      <c r="P59" s="6"/>
      <c r="Q59" s="4">
        <f t="shared" si="18"/>
        <v>0</v>
      </c>
      <c r="R59" s="4">
        <f t="shared" si="19"/>
        <v>0</v>
      </c>
      <c r="S59" s="4">
        <v>1.2</v>
      </c>
      <c r="T59" s="4">
        <f t="shared" si="22"/>
        <v>0</v>
      </c>
      <c r="U59" s="6">
        <v>0.3</v>
      </c>
      <c r="V59" s="4">
        <f t="shared" si="20"/>
        <v>0</v>
      </c>
      <c r="W59" s="4">
        <f t="shared" si="23"/>
        <v>0</v>
      </c>
      <c r="Y59" s="23" t="e">
        <f t="shared" si="24"/>
        <v>#DIV/0!</v>
      </c>
    </row>
    <row r="60" spans="2:25" s="8" customFormat="1" hidden="1" x14ac:dyDescent="0.2">
      <c r="B60" s="10" t="s">
        <v>53</v>
      </c>
      <c r="C60" s="4"/>
      <c r="D60" s="64">
        <v>6081</v>
      </c>
      <c r="E60" s="4">
        <f t="shared" si="14"/>
        <v>0</v>
      </c>
      <c r="F60" s="6"/>
      <c r="G60" s="4">
        <f t="shared" si="15"/>
        <v>0</v>
      </c>
      <c r="H60" s="6"/>
      <c r="I60" s="4">
        <f t="shared" si="21"/>
        <v>0</v>
      </c>
      <c r="J60" s="6"/>
      <c r="K60" s="4">
        <f t="shared" si="16"/>
        <v>0</v>
      </c>
      <c r="L60" s="4"/>
      <c r="M60" s="4"/>
      <c r="N60" s="6"/>
      <c r="O60" s="4">
        <f t="shared" si="17"/>
        <v>0</v>
      </c>
      <c r="P60" s="6"/>
      <c r="Q60" s="4">
        <f t="shared" si="18"/>
        <v>0</v>
      </c>
      <c r="R60" s="4">
        <f t="shared" si="19"/>
        <v>0</v>
      </c>
      <c r="S60" s="4">
        <v>1.2</v>
      </c>
      <c r="T60" s="4">
        <f t="shared" si="22"/>
        <v>0</v>
      </c>
      <c r="U60" s="6">
        <v>0.3</v>
      </c>
      <c r="V60" s="4">
        <f t="shared" si="20"/>
        <v>0</v>
      </c>
      <c r="W60" s="4">
        <f t="shared" si="23"/>
        <v>0</v>
      </c>
      <c r="Y60" s="23" t="e">
        <f t="shared" si="24"/>
        <v>#DIV/0!</v>
      </c>
    </row>
    <row r="61" spans="2:25" s="8" customFormat="1" hidden="1" x14ac:dyDescent="0.2">
      <c r="B61" s="10" t="s">
        <v>54</v>
      </c>
      <c r="C61" s="4"/>
      <c r="D61" s="64">
        <v>6081</v>
      </c>
      <c r="E61" s="4">
        <f t="shared" si="14"/>
        <v>0</v>
      </c>
      <c r="F61" s="6"/>
      <c r="G61" s="4">
        <f t="shared" si="15"/>
        <v>0</v>
      </c>
      <c r="H61" s="6"/>
      <c r="I61" s="4">
        <f t="shared" si="21"/>
        <v>0</v>
      </c>
      <c r="J61" s="6"/>
      <c r="K61" s="4">
        <f t="shared" si="16"/>
        <v>0</v>
      </c>
      <c r="L61" s="4"/>
      <c r="M61" s="4"/>
      <c r="N61" s="6"/>
      <c r="O61" s="4">
        <f t="shared" si="17"/>
        <v>0</v>
      </c>
      <c r="P61" s="6"/>
      <c r="Q61" s="4">
        <f t="shared" si="18"/>
        <v>0</v>
      </c>
      <c r="R61" s="4">
        <f t="shared" si="19"/>
        <v>0</v>
      </c>
      <c r="S61" s="4">
        <v>1.2</v>
      </c>
      <c r="T61" s="4">
        <f t="shared" si="22"/>
        <v>0</v>
      </c>
      <c r="U61" s="6">
        <v>0.3</v>
      </c>
      <c r="V61" s="4">
        <f t="shared" si="20"/>
        <v>0</v>
      </c>
      <c r="W61" s="4">
        <f t="shared" si="23"/>
        <v>0</v>
      </c>
      <c r="Y61" s="23" t="e">
        <f t="shared" si="24"/>
        <v>#DIV/0!</v>
      </c>
    </row>
    <row r="62" spans="2:25" s="8" customFormat="1" ht="25.5" x14ac:dyDescent="0.2">
      <c r="B62" s="12" t="str">
        <f>'Расчет ШТ МОП '!B62</f>
        <v>Советник директора по воспитанию и взаимодействию с детскими общественными объединениями</v>
      </c>
      <c r="C62" s="4">
        <v>0.5</v>
      </c>
      <c r="D62" s="64">
        <v>11162</v>
      </c>
      <c r="E62" s="4">
        <f t="shared" si="14"/>
        <v>5581</v>
      </c>
      <c r="F62" s="6"/>
      <c r="G62" s="4">
        <f t="shared" si="15"/>
        <v>0</v>
      </c>
      <c r="H62" s="6"/>
      <c r="I62" s="4">
        <f t="shared" si="21"/>
        <v>0</v>
      </c>
      <c r="J62" s="6"/>
      <c r="K62" s="4">
        <f t="shared" si="16"/>
        <v>0</v>
      </c>
      <c r="L62" s="4"/>
      <c r="M62" s="4"/>
      <c r="N62" s="6"/>
      <c r="O62" s="4">
        <f t="shared" si="17"/>
        <v>0</v>
      </c>
      <c r="P62" s="6"/>
      <c r="Q62" s="4">
        <f t="shared" si="18"/>
        <v>0</v>
      </c>
      <c r="R62" s="4">
        <f t="shared" si="19"/>
        <v>5581</v>
      </c>
      <c r="S62" s="4">
        <v>1.2</v>
      </c>
      <c r="T62" s="4">
        <f t="shared" si="22"/>
        <v>1116.1999999999998</v>
      </c>
      <c r="U62" s="6">
        <v>0.3</v>
      </c>
      <c r="V62" s="4">
        <f t="shared" si="20"/>
        <v>1674.3</v>
      </c>
      <c r="W62" s="4">
        <f t="shared" si="23"/>
        <v>8371.5</v>
      </c>
      <c r="Y62" s="23">
        <f t="shared" si="24"/>
        <v>16743</v>
      </c>
    </row>
    <row r="63" spans="2:25" hidden="1" x14ac:dyDescent="0.2">
      <c r="B63" s="12"/>
      <c r="C63" s="4"/>
      <c r="D63" s="64"/>
      <c r="E63" s="4">
        <f t="shared" si="14"/>
        <v>0</v>
      </c>
      <c r="F63" s="6"/>
      <c r="G63" s="4">
        <f t="shared" si="15"/>
        <v>0</v>
      </c>
      <c r="H63" s="6"/>
      <c r="I63" s="4">
        <f t="shared" si="21"/>
        <v>0</v>
      </c>
      <c r="J63" s="6"/>
      <c r="K63" s="4">
        <f t="shared" si="16"/>
        <v>0</v>
      </c>
      <c r="L63" s="4"/>
      <c r="M63" s="4"/>
      <c r="N63" s="6"/>
      <c r="O63" s="4">
        <f t="shared" si="17"/>
        <v>0</v>
      </c>
      <c r="P63" s="6"/>
      <c r="Q63" s="4">
        <f t="shared" si="18"/>
        <v>0</v>
      </c>
      <c r="R63" s="4">
        <f t="shared" si="19"/>
        <v>0</v>
      </c>
      <c r="S63" s="4">
        <v>1.2</v>
      </c>
      <c r="T63" s="4">
        <f t="shared" si="22"/>
        <v>0</v>
      </c>
      <c r="U63" s="6">
        <v>0.3</v>
      </c>
      <c r="V63" s="4">
        <f t="shared" si="20"/>
        <v>0</v>
      </c>
      <c r="W63" s="4">
        <f t="shared" si="23"/>
        <v>0</v>
      </c>
      <c r="Y63" s="23" t="e">
        <f t="shared" si="24"/>
        <v>#DIV/0!</v>
      </c>
    </row>
    <row r="64" spans="2:25" s="8" customFormat="1" hidden="1" x14ac:dyDescent="0.2">
      <c r="B64" s="12"/>
      <c r="C64" s="4"/>
      <c r="D64" s="64"/>
      <c r="E64" s="4">
        <f t="shared" si="14"/>
        <v>0</v>
      </c>
      <c r="F64" s="6"/>
      <c r="G64" s="4">
        <f t="shared" si="15"/>
        <v>0</v>
      </c>
      <c r="H64" s="6"/>
      <c r="I64" s="4">
        <f t="shared" si="21"/>
        <v>0</v>
      </c>
      <c r="J64" s="6"/>
      <c r="K64" s="4">
        <f t="shared" si="16"/>
        <v>0</v>
      </c>
      <c r="L64" s="4"/>
      <c r="M64" s="4"/>
      <c r="N64" s="6"/>
      <c r="O64" s="4">
        <f t="shared" si="17"/>
        <v>0</v>
      </c>
      <c r="P64" s="6"/>
      <c r="Q64" s="4">
        <f t="shared" si="18"/>
        <v>0</v>
      </c>
      <c r="R64" s="4">
        <f t="shared" si="19"/>
        <v>0</v>
      </c>
      <c r="S64" s="4">
        <v>1.2</v>
      </c>
      <c r="T64" s="4">
        <f t="shared" si="22"/>
        <v>0</v>
      </c>
      <c r="U64" s="6">
        <v>0.3</v>
      </c>
      <c r="V64" s="4">
        <f t="shared" si="20"/>
        <v>0</v>
      </c>
      <c r="W64" s="4">
        <f t="shared" si="23"/>
        <v>0</v>
      </c>
      <c r="Y64" s="23" t="e">
        <f t="shared" si="24"/>
        <v>#DIV/0!</v>
      </c>
    </row>
    <row r="65" spans="2:27" hidden="1" x14ac:dyDescent="0.2">
      <c r="B65" s="12"/>
      <c r="C65" s="4"/>
      <c r="D65" s="64"/>
      <c r="E65" s="4">
        <f t="shared" si="14"/>
        <v>0</v>
      </c>
      <c r="F65" s="6"/>
      <c r="G65" s="4">
        <f t="shared" si="15"/>
        <v>0</v>
      </c>
      <c r="H65" s="6"/>
      <c r="I65" s="4">
        <f t="shared" si="21"/>
        <v>0</v>
      </c>
      <c r="J65" s="6"/>
      <c r="K65" s="4">
        <f t="shared" si="16"/>
        <v>0</v>
      </c>
      <c r="L65" s="4"/>
      <c r="M65" s="4"/>
      <c r="N65" s="6"/>
      <c r="O65" s="4">
        <f t="shared" si="17"/>
        <v>0</v>
      </c>
      <c r="P65" s="6"/>
      <c r="Q65" s="4">
        <f t="shared" si="18"/>
        <v>0</v>
      </c>
      <c r="R65" s="4">
        <f>E65+G65+I65+K65+L65+O65+Q65</f>
        <v>0</v>
      </c>
      <c r="S65" s="4">
        <v>1.2</v>
      </c>
      <c r="T65" s="4">
        <f>(S65*R65)-R65</f>
        <v>0</v>
      </c>
      <c r="U65" s="6">
        <v>0.3</v>
      </c>
      <c r="V65" s="4">
        <f t="shared" si="20"/>
        <v>0</v>
      </c>
      <c r="W65" s="4">
        <f>R65+T65+V65</f>
        <v>0</v>
      </c>
      <c r="Y65" s="23" t="e">
        <f t="shared" si="24"/>
        <v>#DIV/0!</v>
      </c>
    </row>
    <row r="66" spans="2:27" x14ac:dyDescent="0.2">
      <c r="B66" s="15" t="s">
        <v>1</v>
      </c>
      <c r="C66" s="3">
        <f>C67+C68+C69+C70+C71+C72+C73+C74+C75+C76+C77+C78+C79+C80+C81+C82+C83+C84+C85+C86+C87</f>
        <v>0.95</v>
      </c>
      <c r="D66" s="3">
        <f t="shared" ref="D66:W66" si="25">D67+D68+D69+D70+D71+D72+D73+D74+D75+D76+D77+D78+D79+D80+D81+D82+D83+D84+D85+D86+D87</f>
        <v>106746</v>
      </c>
      <c r="E66" s="3">
        <f t="shared" si="25"/>
        <v>9005.2999999999993</v>
      </c>
      <c r="F66" s="3"/>
      <c r="G66" s="3">
        <f t="shared" si="25"/>
        <v>0</v>
      </c>
      <c r="H66" s="3"/>
      <c r="I66" s="3">
        <f t="shared" si="25"/>
        <v>0</v>
      </c>
      <c r="J66" s="3"/>
      <c r="K66" s="3">
        <f t="shared" si="25"/>
        <v>0</v>
      </c>
      <c r="L66" s="3">
        <f t="shared" si="25"/>
        <v>0</v>
      </c>
      <c r="M66" s="3">
        <f t="shared" si="25"/>
        <v>0</v>
      </c>
      <c r="N66" s="3"/>
      <c r="O66" s="3">
        <f t="shared" si="25"/>
        <v>0</v>
      </c>
      <c r="P66" s="3"/>
      <c r="Q66" s="3">
        <f t="shared" si="25"/>
        <v>0</v>
      </c>
      <c r="R66" s="3">
        <f t="shared" si="25"/>
        <v>9005.2999999999993</v>
      </c>
      <c r="S66" s="3"/>
      <c r="T66" s="3">
        <f t="shared" si="25"/>
        <v>1801.059999999999</v>
      </c>
      <c r="U66" s="3"/>
      <c r="V66" s="3">
        <f t="shared" si="25"/>
        <v>2701.5899999999997</v>
      </c>
      <c r="W66" s="3">
        <f t="shared" si="25"/>
        <v>13507.949999999999</v>
      </c>
      <c r="Y66" s="99">
        <f t="shared" si="24"/>
        <v>14218.894736842105</v>
      </c>
      <c r="Z66" s="52">
        <f t="shared" ref="Z66:Z67" si="26">C66*20835</f>
        <v>19793.25</v>
      </c>
      <c r="AA66" s="52">
        <f t="shared" ref="AA66:AA67" si="27">Z66-W66</f>
        <v>6285.3000000000011</v>
      </c>
    </row>
    <row r="67" spans="2:27" x14ac:dyDescent="0.2">
      <c r="B67" s="13" t="s">
        <v>30</v>
      </c>
      <c r="C67" s="4">
        <v>0.5</v>
      </c>
      <c r="D67" s="64">
        <v>9706</v>
      </c>
      <c r="E67" s="4">
        <f t="shared" ref="E67:E87" si="28">C67*D67</f>
        <v>4853</v>
      </c>
      <c r="F67" s="6"/>
      <c r="G67" s="4">
        <f t="shared" ref="G67:G87" si="29">F67*E67</f>
        <v>0</v>
      </c>
      <c r="H67" s="6"/>
      <c r="I67" s="4">
        <f>E67*H67</f>
        <v>0</v>
      </c>
      <c r="J67" s="6"/>
      <c r="K67" s="4">
        <f t="shared" ref="K67:K87" si="30">E67*J67</f>
        <v>0</v>
      </c>
      <c r="L67" s="4"/>
      <c r="M67" s="4"/>
      <c r="N67" s="6"/>
      <c r="O67" s="4">
        <f t="shared" ref="O67:O87" si="31">E67*N67</f>
        <v>0</v>
      </c>
      <c r="P67" s="6"/>
      <c r="Q67" s="4">
        <f t="shared" ref="Q67:Q87" si="32">E67*P67</f>
        <v>0</v>
      </c>
      <c r="R67" s="4">
        <f>E67+G67+I67+K67+L67+O67+Q67</f>
        <v>4853</v>
      </c>
      <c r="S67" s="4">
        <v>1.2</v>
      </c>
      <c r="T67" s="4">
        <f t="shared" si="22"/>
        <v>970.59999999999945</v>
      </c>
      <c r="U67" s="6">
        <v>0.3</v>
      </c>
      <c r="V67" s="4">
        <f>R67*U67</f>
        <v>1455.8999999999999</v>
      </c>
      <c r="W67" s="4">
        <f>R67+T67+V67</f>
        <v>7279.4999999999991</v>
      </c>
      <c r="Y67" s="99">
        <f t="shared" si="24"/>
        <v>14558.999999999998</v>
      </c>
      <c r="Z67" s="52">
        <f t="shared" si="26"/>
        <v>10417.5</v>
      </c>
      <c r="AA67" s="52">
        <f t="shared" si="27"/>
        <v>3138.0000000000009</v>
      </c>
    </row>
    <row r="68" spans="2:27" s="8" customFormat="1" hidden="1" x14ac:dyDescent="0.2">
      <c r="B68" s="13" t="s">
        <v>32</v>
      </c>
      <c r="C68" s="4"/>
      <c r="D68" s="64">
        <v>5737</v>
      </c>
      <c r="E68" s="4">
        <f t="shared" si="28"/>
        <v>0</v>
      </c>
      <c r="F68" s="6"/>
      <c r="G68" s="4">
        <f t="shared" si="29"/>
        <v>0</v>
      </c>
      <c r="H68" s="6"/>
      <c r="I68" s="4">
        <f t="shared" ref="I68:I87" si="33">E68*H68</f>
        <v>0</v>
      </c>
      <c r="J68" s="6"/>
      <c r="K68" s="4">
        <f t="shared" si="30"/>
        <v>0</v>
      </c>
      <c r="L68" s="4"/>
      <c r="M68" s="4"/>
      <c r="N68" s="6"/>
      <c r="O68" s="4">
        <f t="shared" si="31"/>
        <v>0</v>
      </c>
      <c r="P68" s="6"/>
      <c r="Q68" s="4">
        <f t="shared" si="32"/>
        <v>0</v>
      </c>
      <c r="R68" s="4">
        <f t="shared" ref="R68:R87" si="34">E68+G68+I68+K68+L68+O68+Q68</f>
        <v>0</v>
      </c>
      <c r="S68" s="4">
        <v>1.2</v>
      </c>
      <c r="T68" s="4">
        <f t="shared" si="22"/>
        <v>0</v>
      </c>
      <c r="U68" s="6">
        <v>0.3</v>
      </c>
      <c r="V68" s="4">
        <f t="shared" ref="V68:V87" si="35">R68*U68</f>
        <v>0</v>
      </c>
      <c r="W68" s="4">
        <f t="shared" ref="W68:W87" si="36">R68+T68+V68</f>
        <v>0</v>
      </c>
      <c r="Y68" s="23" t="e">
        <f t="shared" si="24"/>
        <v>#DIV/0!</v>
      </c>
    </row>
    <row r="69" spans="2:27" s="8" customFormat="1" hidden="1" x14ac:dyDescent="0.2">
      <c r="B69" s="13" t="s">
        <v>56</v>
      </c>
      <c r="C69" s="4"/>
      <c r="D69" s="64">
        <v>4464</v>
      </c>
      <c r="E69" s="4">
        <f t="shared" si="28"/>
        <v>0</v>
      </c>
      <c r="F69" s="6"/>
      <c r="G69" s="4">
        <f t="shared" si="29"/>
        <v>0</v>
      </c>
      <c r="H69" s="6"/>
      <c r="I69" s="4">
        <f t="shared" si="33"/>
        <v>0</v>
      </c>
      <c r="J69" s="6"/>
      <c r="K69" s="4">
        <f t="shared" si="30"/>
        <v>0</v>
      </c>
      <c r="L69" s="4"/>
      <c r="M69" s="4"/>
      <c r="N69" s="6"/>
      <c r="O69" s="4">
        <f t="shared" si="31"/>
        <v>0</v>
      </c>
      <c r="P69" s="6"/>
      <c r="Q69" s="4">
        <f t="shared" si="32"/>
        <v>0</v>
      </c>
      <c r="R69" s="4">
        <f t="shared" si="34"/>
        <v>0</v>
      </c>
      <c r="S69" s="4">
        <v>1.2</v>
      </c>
      <c r="T69" s="4">
        <f t="shared" si="22"/>
        <v>0</v>
      </c>
      <c r="U69" s="6">
        <v>0.3</v>
      </c>
      <c r="V69" s="4">
        <f t="shared" si="35"/>
        <v>0</v>
      </c>
      <c r="W69" s="4">
        <f t="shared" si="36"/>
        <v>0</v>
      </c>
      <c r="Y69" s="23" t="e">
        <f t="shared" si="24"/>
        <v>#DIV/0!</v>
      </c>
    </row>
    <row r="70" spans="2:27" s="8" customFormat="1" x14ac:dyDescent="0.2">
      <c r="B70" s="13" t="s">
        <v>28</v>
      </c>
      <c r="C70" s="4">
        <v>0.1</v>
      </c>
      <c r="D70" s="64">
        <v>7552</v>
      </c>
      <c r="E70" s="4">
        <f t="shared" si="28"/>
        <v>755.2</v>
      </c>
      <c r="F70" s="6"/>
      <c r="G70" s="4">
        <f t="shared" si="29"/>
        <v>0</v>
      </c>
      <c r="H70" s="6"/>
      <c r="I70" s="4">
        <f t="shared" si="33"/>
        <v>0</v>
      </c>
      <c r="J70" s="6"/>
      <c r="K70" s="4">
        <f t="shared" si="30"/>
        <v>0</v>
      </c>
      <c r="L70" s="4"/>
      <c r="M70" s="4"/>
      <c r="N70" s="6"/>
      <c r="O70" s="4">
        <f t="shared" si="31"/>
        <v>0</v>
      </c>
      <c r="P70" s="6"/>
      <c r="Q70" s="4">
        <f t="shared" si="32"/>
        <v>0</v>
      </c>
      <c r="R70" s="4">
        <f t="shared" si="34"/>
        <v>755.2</v>
      </c>
      <c r="S70" s="4">
        <v>1.2</v>
      </c>
      <c r="T70" s="4">
        <f t="shared" si="22"/>
        <v>151.03999999999996</v>
      </c>
      <c r="U70" s="6">
        <v>0.3</v>
      </c>
      <c r="V70" s="4">
        <f t="shared" si="35"/>
        <v>226.56</v>
      </c>
      <c r="W70" s="4">
        <f t="shared" si="36"/>
        <v>1132.8</v>
      </c>
      <c r="Y70" s="23">
        <f t="shared" si="24"/>
        <v>11327.999999999998</v>
      </c>
      <c r="Z70" s="52">
        <f>C70*20835</f>
        <v>2083.5</v>
      </c>
      <c r="AA70" s="52">
        <f>Z70-W70</f>
        <v>950.7</v>
      </c>
    </row>
    <row r="71" spans="2:27" s="8" customFormat="1" hidden="1" x14ac:dyDescent="0.2">
      <c r="B71" s="13" t="s">
        <v>69</v>
      </c>
      <c r="C71" s="4"/>
      <c r="D71" s="64">
        <v>4937</v>
      </c>
      <c r="E71" s="4">
        <f t="shared" si="28"/>
        <v>0</v>
      </c>
      <c r="F71" s="6"/>
      <c r="G71" s="4">
        <f t="shared" si="29"/>
        <v>0</v>
      </c>
      <c r="H71" s="6"/>
      <c r="I71" s="4">
        <f t="shared" si="33"/>
        <v>0</v>
      </c>
      <c r="J71" s="6"/>
      <c r="K71" s="4">
        <f t="shared" si="30"/>
        <v>0</v>
      </c>
      <c r="L71" s="4"/>
      <c r="M71" s="4"/>
      <c r="N71" s="6"/>
      <c r="O71" s="4">
        <f t="shared" si="31"/>
        <v>0</v>
      </c>
      <c r="P71" s="6"/>
      <c r="Q71" s="4">
        <f t="shared" si="32"/>
        <v>0</v>
      </c>
      <c r="R71" s="4">
        <f t="shared" si="34"/>
        <v>0</v>
      </c>
      <c r="S71" s="4">
        <v>1.2</v>
      </c>
      <c r="T71" s="4">
        <f t="shared" si="22"/>
        <v>0</v>
      </c>
      <c r="U71" s="6">
        <v>0.3</v>
      </c>
      <c r="V71" s="4">
        <f t="shared" si="35"/>
        <v>0</v>
      </c>
      <c r="W71" s="4">
        <f t="shared" si="36"/>
        <v>0</v>
      </c>
      <c r="Y71" s="23" t="e">
        <f t="shared" si="24"/>
        <v>#DIV/0!</v>
      </c>
    </row>
    <row r="72" spans="2:27" s="8" customFormat="1" hidden="1" x14ac:dyDescent="0.2">
      <c r="B72" s="13" t="s">
        <v>29</v>
      </c>
      <c r="C72" s="4"/>
      <c r="D72" s="64">
        <v>4937</v>
      </c>
      <c r="E72" s="4">
        <f t="shared" si="28"/>
        <v>0</v>
      </c>
      <c r="F72" s="6"/>
      <c r="G72" s="4">
        <f t="shared" si="29"/>
        <v>0</v>
      </c>
      <c r="H72" s="6"/>
      <c r="I72" s="4">
        <f t="shared" si="33"/>
        <v>0</v>
      </c>
      <c r="J72" s="6"/>
      <c r="K72" s="4">
        <f t="shared" si="30"/>
        <v>0</v>
      </c>
      <c r="L72" s="4"/>
      <c r="M72" s="4"/>
      <c r="N72" s="6"/>
      <c r="O72" s="4">
        <f t="shared" si="31"/>
        <v>0</v>
      </c>
      <c r="P72" s="6">
        <v>0.04</v>
      </c>
      <c r="Q72" s="4">
        <f t="shared" si="32"/>
        <v>0</v>
      </c>
      <c r="R72" s="4">
        <f t="shared" si="34"/>
        <v>0</v>
      </c>
      <c r="S72" s="4">
        <v>1.2</v>
      </c>
      <c r="T72" s="4">
        <f t="shared" si="22"/>
        <v>0</v>
      </c>
      <c r="U72" s="6">
        <v>0.3</v>
      </c>
      <c r="V72" s="4">
        <f t="shared" si="35"/>
        <v>0</v>
      </c>
      <c r="W72" s="4">
        <f t="shared" si="36"/>
        <v>0</v>
      </c>
      <c r="Y72" s="23" t="e">
        <f t="shared" si="24"/>
        <v>#DIV/0!</v>
      </c>
    </row>
    <row r="73" spans="2:27" s="8" customFormat="1" hidden="1" x14ac:dyDescent="0.2">
      <c r="B73" s="10" t="s">
        <v>31</v>
      </c>
      <c r="C73" s="4"/>
      <c r="D73" s="64">
        <v>5381</v>
      </c>
      <c r="E73" s="4">
        <f t="shared" si="28"/>
        <v>0</v>
      </c>
      <c r="F73" s="6"/>
      <c r="G73" s="4">
        <f t="shared" si="29"/>
        <v>0</v>
      </c>
      <c r="H73" s="6"/>
      <c r="I73" s="4">
        <f t="shared" si="33"/>
        <v>0</v>
      </c>
      <c r="J73" s="6"/>
      <c r="K73" s="4">
        <f t="shared" si="30"/>
        <v>0</v>
      </c>
      <c r="L73" s="4"/>
      <c r="M73" s="4"/>
      <c r="N73" s="6"/>
      <c r="O73" s="4">
        <f t="shared" si="31"/>
        <v>0</v>
      </c>
      <c r="P73" s="6"/>
      <c r="Q73" s="4">
        <f t="shared" si="32"/>
        <v>0</v>
      </c>
      <c r="R73" s="4">
        <f t="shared" si="34"/>
        <v>0</v>
      </c>
      <c r="S73" s="4">
        <v>1.2</v>
      </c>
      <c r="T73" s="4">
        <f t="shared" si="22"/>
        <v>0</v>
      </c>
      <c r="U73" s="6">
        <v>0.3</v>
      </c>
      <c r="V73" s="4">
        <f t="shared" si="35"/>
        <v>0</v>
      </c>
      <c r="W73" s="4">
        <f t="shared" si="36"/>
        <v>0</v>
      </c>
      <c r="Y73" s="23" t="e">
        <f t="shared" si="24"/>
        <v>#DIV/0!</v>
      </c>
    </row>
    <row r="74" spans="2:27" s="8" customFormat="1" x14ac:dyDescent="0.2">
      <c r="B74" s="14" t="s">
        <v>70</v>
      </c>
      <c r="C74" s="4">
        <v>0.1</v>
      </c>
      <c r="D74" s="64">
        <v>9706</v>
      </c>
      <c r="E74" s="4">
        <f t="shared" si="28"/>
        <v>970.6</v>
      </c>
      <c r="F74" s="6"/>
      <c r="G74" s="4">
        <f t="shared" si="29"/>
        <v>0</v>
      </c>
      <c r="H74" s="6"/>
      <c r="I74" s="4">
        <f t="shared" si="33"/>
        <v>0</v>
      </c>
      <c r="J74" s="6"/>
      <c r="K74" s="4">
        <f t="shared" si="30"/>
        <v>0</v>
      </c>
      <c r="L74" s="4"/>
      <c r="M74" s="4"/>
      <c r="N74" s="6"/>
      <c r="O74" s="4">
        <f t="shared" si="31"/>
        <v>0</v>
      </c>
      <c r="P74" s="6"/>
      <c r="Q74" s="4">
        <f t="shared" si="32"/>
        <v>0</v>
      </c>
      <c r="R74" s="4">
        <f t="shared" si="34"/>
        <v>970.6</v>
      </c>
      <c r="S74" s="4">
        <v>1.2</v>
      </c>
      <c r="T74" s="4">
        <f t="shared" si="22"/>
        <v>194.12</v>
      </c>
      <c r="U74" s="6">
        <v>0.3</v>
      </c>
      <c r="V74" s="4">
        <f t="shared" si="35"/>
        <v>291.18</v>
      </c>
      <c r="W74" s="4">
        <f>R74+T74+V74</f>
        <v>1455.9</v>
      </c>
      <c r="Y74" s="23">
        <f t="shared" si="24"/>
        <v>14559</v>
      </c>
      <c r="Z74" s="52">
        <f>C74*20835</f>
        <v>2083.5</v>
      </c>
      <c r="AA74" s="52">
        <f>Z74-W74</f>
        <v>627.59999999999991</v>
      </c>
    </row>
    <row r="75" spans="2:27" s="8" customFormat="1" hidden="1" x14ac:dyDescent="0.2">
      <c r="B75" s="14" t="s">
        <v>52</v>
      </c>
      <c r="C75" s="4"/>
      <c r="D75" s="64">
        <v>5737</v>
      </c>
      <c r="E75" s="4">
        <f t="shared" si="28"/>
        <v>0</v>
      </c>
      <c r="F75" s="6"/>
      <c r="G75" s="4">
        <f t="shared" si="29"/>
        <v>0</v>
      </c>
      <c r="H75" s="6"/>
      <c r="I75" s="4">
        <f t="shared" si="33"/>
        <v>0</v>
      </c>
      <c r="J75" s="6"/>
      <c r="K75" s="4">
        <f t="shared" si="30"/>
        <v>0</v>
      </c>
      <c r="L75" s="4"/>
      <c r="M75" s="4"/>
      <c r="N75" s="6"/>
      <c r="O75" s="4">
        <f t="shared" si="31"/>
        <v>0</v>
      </c>
      <c r="P75" s="6"/>
      <c r="Q75" s="4">
        <f t="shared" si="32"/>
        <v>0</v>
      </c>
      <c r="R75" s="4">
        <f t="shared" si="34"/>
        <v>0</v>
      </c>
      <c r="S75" s="4">
        <v>1.2</v>
      </c>
      <c r="T75" s="4">
        <f t="shared" si="22"/>
        <v>0</v>
      </c>
      <c r="U75" s="6">
        <v>0.3</v>
      </c>
      <c r="V75" s="4">
        <f t="shared" si="35"/>
        <v>0</v>
      </c>
      <c r="W75" s="4">
        <f t="shared" si="36"/>
        <v>0</v>
      </c>
      <c r="Y75" s="23" t="e">
        <f t="shared" si="24"/>
        <v>#DIV/0!</v>
      </c>
    </row>
    <row r="76" spans="2:27" s="8" customFormat="1" hidden="1" x14ac:dyDescent="0.2">
      <c r="B76" s="10" t="s">
        <v>71</v>
      </c>
      <c r="C76" s="4"/>
      <c r="D76" s="64">
        <v>5677</v>
      </c>
      <c r="E76" s="4">
        <f t="shared" si="28"/>
        <v>0</v>
      </c>
      <c r="F76" s="6"/>
      <c r="G76" s="4">
        <f t="shared" si="29"/>
        <v>0</v>
      </c>
      <c r="H76" s="6"/>
      <c r="I76" s="4">
        <f t="shared" si="33"/>
        <v>0</v>
      </c>
      <c r="J76" s="6"/>
      <c r="K76" s="4">
        <f t="shared" si="30"/>
        <v>0</v>
      </c>
      <c r="L76" s="4"/>
      <c r="M76" s="4"/>
      <c r="N76" s="6"/>
      <c r="O76" s="4">
        <f t="shared" si="31"/>
        <v>0</v>
      </c>
      <c r="P76" s="6"/>
      <c r="Q76" s="4">
        <f t="shared" si="32"/>
        <v>0</v>
      </c>
      <c r="R76" s="4">
        <f t="shared" si="34"/>
        <v>0</v>
      </c>
      <c r="S76" s="4">
        <v>1.2</v>
      </c>
      <c r="T76" s="4">
        <f t="shared" si="22"/>
        <v>0</v>
      </c>
      <c r="U76" s="6">
        <v>0.3</v>
      </c>
      <c r="V76" s="4">
        <f t="shared" si="35"/>
        <v>0</v>
      </c>
      <c r="W76" s="4">
        <f t="shared" si="36"/>
        <v>0</v>
      </c>
      <c r="Y76" s="23" t="e">
        <f t="shared" si="24"/>
        <v>#DIV/0!</v>
      </c>
    </row>
    <row r="77" spans="2:27" s="8" customFormat="1" hidden="1" x14ac:dyDescent="0.2">
      <c r="B77" s="12" t="s">
        <v>57</v>
      </c>
      <c r="C77" s="4"/>
      <c r="D77" s="64">
        <v>5737</v>
      </c>
      <c r="E77" s="4">
        <f t="shared" si="28"/>
        <v>0</v>
      </c>
      <c r="F77" s="6"/>
      <c r="G77" s="4">
        <f t="shared" si="29"/>
        <v>0</v>
      </c>
      <c r="H77" s="6"/>
      <c r="I77" s="4">
        <f t="shared" si="33"/>
        <v>0</v>
      </c>
      <c r="J77" s="6"/>
      <c r="K77" s="4">
        <f t="shared" si="30"/>
        <v>0</v>
      </c>
      <c r="L77" s="4"/>
      <c r="M77" s="4"/>
      <c r="N77" s="6"/>
      <c r="O77" s="4">
        <f t="shared" si="31"/>
        <v>0</v>
      </c>
      <c r="P77" s="6"/>
      <c r="Q77" s="4">
        <f t="shared" si="32"/>
        <v>0</v>
      </c>
      <c r="R77" s="4">
        <f t="shared" si="34"/>
        <v>0</v>
      </c>
      <c r="S77" s="4">
        <v>1.2</v>
      </c>
      <c r="T77" s="4">
        <f t="shared" si="22"/>
        <v>0</v>
      </c>
      <c r="U77" s="6">
        <v>0.3</v>
      </c>
      <c r="V77" s="4">
        <f t="shared" si="35"/>
        <v>0</v>
      </c>
      <c r="W77" s="4">
        <f t="shared" si="36"/>
        <v>0</v>
      </c>
      <c r="Y77" s="23" t="e">
        <f t="shared" si="24"/>
        <v>#DIV/0!</v>
      </c>
    </row>
    <row r="78" spans="2:27" s="8" customFormat="1" hidden="1" x14ac:dyDescent="0.2">
      <c r="B78" s="12" t="s">
        <v>45</v>
      </c>
      <c r="C78" s="4"/>
      <c r="D78" s="64">
        <v>5737</v>
      </c>
      <c r="E78" s="4">
        <f t="shared" si="28"/>
        <v>0</v>
      </c>
      <c r="F78" s="6"/>
      <c r="G78" s="4">
        <f t="shared" si="29"/>
        <v>0</v>
      </c>
      <c r="H78" s="6"/>
      <c r="I78" s="4">
        <f t="shared" si="33"/>
        <v>0</v>
      </c>
      <c r="J78" s="6"/>
      <c r="K78" s="4">
        <f t="shared" si="30"/>
        <v>0</v>
      </c>
      <c r="L78" s="4"/>
      <c r="M78" s="4"/>
      <c r="N78" s="6"/>
      <c r="O78" s="4">
        <f t="shared" si="31"/>
        <v>0</v>
      </c>
      <c r="P78" s="6"/>
      <c r="Q78" s="4">
        <f t="shared" si="32"/>
        <v>0</v>
      </c>
      <c r="R78" s="4">
        <f t="shared" si="34"/>
        <v>0</v>
      </c>
      <c r="S78" s="4">
        <v>1.2</v>
      </c>
      <c r="T78" s="4">
        <f t="shared" si="22"/>
        <v>0</v>
      </c>
      <c r="U78" s="6">
        <v>0.3</v>
      </c>
      <c r="V78" s="4">
        <f t="shared" si="35"/>
        <v>0</v>
      </c>
      <c r="W78" s="4">
        <f t="shared" si="36"/>
        <v>0</v>
      </c>
      <c r="Y78" s="23" t="e">
        <f t="shared" si="24"/>
        <v>#DIV/0!</v>
      </c>
    </row>
    <row r="79" spans="2:27" s="8" customFormat="1" hidden="1" x14ac:dyDescent="0.2">
      <c r="B79" s="12" t="s">
        <v>46</v>
      </c>
      <c r="C79" s="4"/>
      <c r="D79" s="64">
        <v>5737</v>
      </c>
      <c r="E79" s="4">
        <f t="shared" si="28"/>
        <v>0</v>
      </c>
      <c r="F79" s="6"/>
      <c r="G79" s="4">
        <f t="shared" si="29"/>
        <v>0</v>
      </c>
      <c r="H79" s="6"/>
      <c r="I79" s="4">
        <f t="shared" si="33"/>
        <v>0</v>
      </c>
      <c r="J79" s="6"/>
      <c r="K79" s="4">
        <f t="shared" si="30"/>
        <v>0</v>
      </c>
      <c r="L79" s="4"/>
      <c r="M79" s="4"/>
      <c r="N79" s="6"/>
      <c r="O79" s="4">
        <f t="shared" si="31"/>
        <v>0</v>
      </c>
      <c r="P79" s="6"/>
      <c r="Q79" s="4">
        <f t="shared" si="32"/>
        <v>0</v>
      </c>
      <c r="R79" s="4">
        <f t="shared" si="34"/>
        <v>0</v>
      </c>
      <c r="S79" s="4">
        <v>1.2</v>
      </c>
      <c r="T79" s="4">
        <f t="shared" si="22"/>
        <v>0</v>
      </c>
      <c r="U79" s="6">
        <v>0.3</v>
      </c>
      <c r="V79" s="4">
        <f t="shared" si="35"/>
        <v>0</v>
      </c>
      <c r="W79" s="4">
        <f t="shared" si="36"/>
        <v>0</v>
      </c>
      <c r="Y79" s="23" t="e">
        <f t="shared" si="24"/>
        <v>#DIV/0!</v>
      </c>
    </row>
    <row r="80" spans="2:27" x14ac:dyDescent="0.2">
      <c r="B80" s="12" t="s">
        <v>44</v>
      </c>
      <c r="C80" s="4">
        <v>0.25</v>
      </c>
      <c r="D80" s="64">
        <v>9706</v>
      </c>
      <c r="E80" s="4">
        <f t="shared" si="28"/>
        <v>2426.5</v>
      </c>
      <c r="F80" s="6"/>
      <c r="G80" s="4">
        <f t="shared" si="29"/>
        <v>0</v>
      </c>
      <c r="H80" s="6"/>
      <c r="I80" s="4">
        <f t="shared" si="33"/>
        <v>0</v>
      </c>
      <c r="J80" s="6"/>
      <c r="K80" s="4">
        <f t="shared" si="30"/>
        <v>0</v>
      </c>
      <c r="L80" s="4"/>
      <c r="M80" s="4"/>
      <c r="N80" s="6"/>
      <c r="O80" s="4">
        <f t="shared" si="31"/>
        <v>0</v>
      </c>
      <c r="P80" s="6"/>
      <c r="Q80" s="4">
        <f t="shared" si="32"/>
        <v>0</v>
      </c>
      <c r="R80" s="4">
        <f t="shared" si="34"/>
        <v>2426.5</v>
      </c>
      <c r="S80" s="4">
        <v>1.2</v>
      </c>
      <c r="T80" s="4">
        <f t="shared" si="22"/>
        <v>485.29999999999973</v>
      </c>
      <c r="U80" s="6">
        <v>0.3</v>
      </c>
      <c r="V80" s="4">
        <f t="shared" si="35"/>
        <v>727.94999999999993</v>
      </c>
      <c r="W80" s="4">
        <f t="shared" si="36"/>
        <v>3639.7499999999995</v>
      </c>
      <c r="Y80" s="99">
        <f t="shared" si="24"/>
        <v>14558.999999999998</v>
      </c>
      <c r="Z80" s="52">
        <f>C80*20835</f>
        <v>5208.75</v>
      </c>
      <c r="AA80" s="52">
        <f>Z80-W80</f>
        <v>1569.0000000000005</v>
      </c>
    </row>
    <row r="81" spans="2:26" hidden="1" x14ac:dyDescent="0.2">
      <c r="B81" s="12" t="s">
        <v>72</v>
      </c>
      <c r="C81" s="4"/>
      <c r="D81" s="64">
        <v>5677</v>
      </c>
      <c r="E81" s="4">
        <f t="shared" si="28"/>
        <v>0</v>
      </c>
      <c r="F81" s="6"/>
      <c r="G81" s="4">
        <f t="shared" si="29"/>
        <v>0</v>
      </c>
      <c r="H81" s="6"/>
      <c r="I81" s="4">
        <f t="shared" si="33"/>
        <v>0</v>
      </c>
      <c r="J81" s="6"/>
      <c r="K81" s="4">
        <f t="shared" si="30"/>
        <v>0</v>
      </c>
      <c r="L81" s="4"/>
      <c r="M81" s="4"/>
      <c r="N81" s="6"/>
      <c r="O81" s="4">
        <f t="shared" si="31"/>
        <v>0</v>
      </c>
      <c r="P81" s="6"/>
      <c r="Q81" s="4">
        <f t="shared" si="32"/>
        <v>0</v>
      </c>
      <c r="R81" s="4">
        <f t="shared" si="34"/>
        <v>0</v>
      </c>
      <c r="S81" s="4">
        <v>1.2</v>
      </c>
      <c r="T81" s="4">
        <f t="shared" si="22"/>
        <v>0</v>
      </c>
      <c r="U81" s="6">
        <v>0.3</v>
      </c>
      <c r="V81" s="4">
        <f t="shared" si="35"/>
        <v>0</v>
      </c>
      <c r="W81" s="4">
        <f t="shared" si="36"/>
        <v>0</v>
      </c>
      <c r="Y81" s="23" t="e">
        <f t="shared" ref="Y81:Y109" si="37">W81/C81</f>
        <v>#DIV/0!</v>
      </c>
    </row>
    <row r="82" spans="2:26" s="8" customFormat="1" hidden="1" x14ac:dyDescent="0.2">
      <c r="B82" s="18" t="s">
        <v>86</v>
      </c>
      <c r="C82" s="4"/>
      <c r="D82" s="64">
        <v>4937</v>
      </c>
      <c r="E82" s="4">
        <f t="shared" si="28"/>
        <v>0</v>
      </c>
      <c r="F82" s="6"/>
      <c r="G82" s="4">
        <f t="shared" si="29"/>
        <v>0</v>
      </c>
      <c r="H82" s="6"/>
      <c r="I82" s="4">
        <f t="shared" si="33"/>
        <v>0</v>
      </c>
      <c r="J82" s="6"/>
      <c r="K82" s="4">
        <f t="shared" si="30"/>
        <v>0</v>
      </c>
      <c r="L82" s="4"/>
      <c r="M82" s="4"/>
      <c r="N82" s="6"/>
      <c r="O82" s="4">
        <f t="shared" si="31"/>
        <v>0</v>
      </c>
      <c r="P82" s="6"/>
      <c r="Q82" s="4">
        <f t="shared" si="32"/>
        <v>0</v>
      </c>
      <c r="R82" s="4">
        <f t="shared" si="34"/>
        <v>0</v>
      </c>
      <c r="S82" s="4">
        <v>1.2</v>
      </c>
      <c r="T82" s="4">
        <f t="shared" si="22"/>
        <v>0</v>
      </c>
      <c r="U82" s="6">
        <v>0.3</v>
      </c>
      <c r="V82" s="4">
        <f t="shared" si="35"/>
        <v>0</v>
      </c>
      <c r="W82" s="4">
        <f t="shared" si="36"/>
        <v>0</v>
      </c>
      <c r="Y82" s="23" t="e">
        <f t="shared" si="37"/>
        <v>#DIV/0!</v>
      </c>
    </row>
    <row r="83" spans="2:26" s="8" customFormat="1" hidden="1" x14ac:dyDescent="0.2">
      <c r="B83" s="18" t="s">
        <v>51</v>
      </c>
      <c r="C83" s="4"/>
      <c r="D83" s="64">
        <v>5381</v>
      </c>
      <c r="E83" s="4">
        <f t="shared" si="28"/>
        <v>0</v>
      </c>
      <c r="F83" s="6"/>
      <c r="G83" s="4">
        <f t="shared" si="29"/>
        <v>0</v>
      </c>
      <c r="H83" s="6"/>
      <c r="I83" s="4">
        <f t="shared" si="33"/>
        <v>0</v>
      </c>
      <c r="J83" s="6"/>
      <c r="K83" s="4">
        <f t="shared" si="30"/>
        <v>0</v>
      </c>
      <c r="L83" s="4"/>
      <c r="M83" s="4"/>
      <c r="N83" s="6"/>
      <c r="O83" s="4">
        <f t="shared" si="31"/>
        <v>0</v>
      </c>
      <c r="P83" s="6"/>
      <c r="Q83" s="4">
        <f t="shared" si="32"/>
        <v>0</v>
      </c>
      <c r="R83" s="4">
        <f t="shared" si="34"/>
        <v>0</v>
      </c>
      <c r="S83" s="4">
        <v>1.2</v>
      </c>
      <c r="T83" s="4">
        <f t="shared" si="22"/>
        <v>0</v>
      </c>
      <c r="U83" s="6">
        <v>0.3</v>
      </c>
      <c r="V83" s="4">
        <f t="shared" si="35"/>
        <v>0</v>
      </c>
      <c r="W83" s="4">
        <f>R83+T83+V83</f>
        <v>0</v>
      </c>
      <c r="Y83" s="23" t="e">
        <f t="shared" si="37"/>
        <v>#DIV/0!</v>
      </c>
    </row>
    <row r="84" spans="2:26" s="8" customFormat="1" hidden="1" x14ac:dyDescent="0.2">
      <c r="B84" s="12"/>
      <c r="C84" s="4"/>
      <c r="D84" s="64"/>
      <c r="E84" s="4">
        <f t="shared" si="28"/>
        <v>0</v>
      </c>
      <c r="F84" s="6"/>
      <c r="G84" s="4">
        <f t="shared" si="29"/>
        <v>0</v>
      </c>
      <c r="H84" s="6"/>
      <c r="I84" s="4">
        <f t="shared" si="33"/>
        <v>0</v>
      </c>
      <c r="J84" s="6"/>
      <c r="K84" s="4">
        <f t="shared" si="30"/>
        <v>0</v>
      </c>
      <c r="L84" s="4"/>
      <c r="M84" s="4"/>
      <c r="N84" s="6"/>
      <c r="O84" s="4">
        <f t="shared" si="31"/>
        <v>0</v>
      </c>
      <c r="P84" s="6"/>
      <c r="Q84" s="4">
        <f t="shared" si="32"/>
        <v>0</v>
      </c>
      <c r="R84" s="4">
        <f t="shared" si="34"/>
        <v>0</v>
      </c>
      <c r="S84" s="4">
        <v>1.2</v>
      </c>
      <c r="T84" s="4">
        <f t="shared" si="22"/>
        <v>0</v>
      </c>
      <c r="U84" s="6">
        <v>0.3</v>
      </c>
      <c r="V84" s="4">
        <f t="shared" si="35"/>
        <v>0</v>
      </c>
      <c r="W84" s="4">
        <f t="shared" si="36"/>
        <v>0</v>
      </c>
      <c r="Y84" s="23" t="e">
        <f t="shared" si="37"/>
        <v>#DIV/0!</v>
      </c>
    </row>
    <row r="85" spans="2:26" s="8" customFormat="1" hidden="1" x14ac:dyDescent="0.2">
      <c r="B85" s="12"/>
      <c r="C85" s="4"/>
      <c r="D85" s="64"/>
      <c r="E85" s="4">
        <f t="shared" si="28"/>
        <v>0</v>
      </c>
      <c r="F85" s="6"/>
      <c r="G85" s="4">
        <f t="shared" si="29"/>
        <v>0</v>
      </c>
      <c r="H85" s="6"/>
      <c r="I85" s="4">
        <f t="shared" si="33"/>
        <v>0</v>
      </c>
      <c r="J85" s="6"/>
      <c r="K85" s="4">
        <f t="shared" si="30"/>
        <v>0</v>
      </c>
      <c r="L85" s="4"/>
      <c r="M85" s="4"/>
      <c r="N85" s="6"/>
      <c r="O85" s="4">
        <f t="shared" si="31"/>
        <v>0</v>
      </c>
      <c r="P85" s="6"/>
      <c r="Q85" s="4">
        <f t="shared" si="32"/>
        <v>0</v>
      </c>
      <c r="R85" s="4">
        <f t="shared" si="34"/>
        <v>0</v>
      </c>
      <c r="S85" s="4">
        <v>1.2</v>
      </c>
      <c r="T85" s="4">
        <f t="shared" si="22"/>
        <v>0</v>
      </c>
      <c r="U85" s="6">
        <v>0.3</v>
      </c>
      <c r="V85" s="4">
        <f t="shared" si="35"/>
        <v>0</v>
      </c>
      <c r="W85" s="4">
        <f t="shared" si="36"/>
        <v>0</v>
      </c>
      <c r="Y85" s="23" t="e">
        <f t="shared" si="37"/>
        <v>#DIV/0!</v>
      </c>
    </row>
    <row r="86" spans="2:26" s="8" customFormat="1" hidden="1" x14ac:dyDescent="0.2">
      <c r="B86" s="12"/>
      <c r="C86" s="4"/>
      <c r="D86" s="64"/>
      <c r="E86" s="4">
        <f t="shared" si="28"/>
        <v>0</v>
      </c>
      <c r="F86" s="6"/>
      <c r="G86" s="4">
        <f t="shared" si="29"/>
        <v>0</v>
      </c>
      <c r="H86" s="6"/>
      <c r="I86" s="4">
        <f t="shared" si="33"/>
        <v>0</v>
      </c>
      <c r="J86" s="6"/>
      <c r="K86" s="4">
        <f t="shared" si="30"/>
        <v>0</v>
      </c>
      <c r="L86" s="4"/>
      <c r="M86" s="4"/>
      <c r="N86" s="6"/>
      <c r="O86" s="4">
        <f t="shared" si="31"/>
        <v>0</v>
      </c>
      <c r="P86" s="6"/>
      <c r="Q86" s="4">
        <f t="shared" si="32"/>
        <v>0</v>
      </c>
      <c r="R86" s="4">
        <f t="shared" si="34"/>
        <v>0</v>
      </c>
      <c r="S86" s="4">
        <v>1.2</v>
      </c>
      <c r="T86" s="4">
        <f t="shared" si="22"/>
        <v>0</v>
      </c>
      <c r="U86" s="6">
        <v>0.3</v>
      </c>
      <c r="V86" s="4">
        <f t="shared" si="35"/>
        <v>0</v>
      </c>
      <c r="W86" s="4">
        <f t="shared" si="36"/>
        <v>0</v>
      </c>
      <c r="Y86" s="23" t="e">
        <f t="shared" si="37"/>
        <v>#DIV/0!</v>
      </c>
    </row>
    <row r="87" spans="2:26" s="8" customFormat="1" hidden="1" x14ac:dyDescent="0.2">
      <c r="B87" s="12"/>
      <c r="C87" s="4"/>
      <c r="D87" s="64"/>
      <c r="E87" s="4">
        <f t="shared" si="28"/>
        <v>0</v>
      </c>
      <c r="F87" s="6"/>
      <c r="G87" s="4">
        <f t="shared" si="29"/>
        <v>0</v>
      </c>
      <c r="H87" s="6"/>
      <c r="I87" s="4">
        <f t="shared" si="33"/>
        <v>0</v>
      </c>
      <c r="J87" s="6"/>
      <c r="K87" s="4">
        <f t="shared" si="30"/>
        <v>0</v>
      </c>
      <c r="L87" s="4"/>
      <c r="M87" s="4"/>
      <c r="N87" s="6"/>
      <c r="O87" s="4">
        <f t="shared" si="31"/>
        <v>0</v>
      </c>
      <c r="P87" s="6"/>
      <c r="Q87" s="4">
        <f t="shared" si="32"/>
        <v>0</v>
      </c>
      <c r="R87" s="4">
        <f t="shared" si="34"/>
        <v>0</v>
      </c>
      <c r="S87" s="4">
        <v>1.2</v>
      </c>
      <c r="T87" s="4">
        <f t="shared" si="22"/>
        <v>0</v>
      </c>
      <c r="U87" s="6">
        <v>0.3</v>
      </c>
      <c r="V87" s="4">
        <f t="shared" si="35"/>
        <v>0</v>
      </c>
      <c r="W87" s="4">
        <f t="shared" si="36"/>
        <v>0</v>
      </c>
      <c r="Y87" s="23" t="e">
        <f t="shared" si="37"/>
        <v>#DIV/0!</v>
      </c>
    </row>
    <row r="88" spans="2:26" hidden="1" x14ac:dyDescent="0.2">
      <c r="B88" s="15" t="s">
        <v>0</v>
      </c>
      <c r="C88" s="3">
        <f>C89+C90+C91+C92+C93+C94+C95+C96+C97+C98+C99+C100+C101+C102+C103+C104+C105+C106+C107+C108</f>
        <v>0</v>
      </c>
      <c r="D88" s="3">
        <f t="shared" ref="D88:W88" si="38">D89+D90+D91+D92+D93+D94+D95+D96+D97+D98+D99+D100+D101+D102+D103+D104+D105+D106+D107+D108</f>
        <v>71184</v>
      </c>
      <c r="E88" s="3">
        <f t="shared" si="38"/>
        <v>0</v>
      </c>
      <c r="F88" s="3"/>
      <c r="G88" s="3">
        <f t="shared" si="38"/>
        <v>0</v>
      </c>
      <c r="H88" s="3"/>
      <c r="I88" s="3">
        <f t="shared" si="38"/>
        <v>0</v>
      </c>
      <c r="J88" s="3"/>
      <c r="K88" s="3">
        <f t="shared" si="38"/>
        <v>0</v>
      </c>
      <c r="L88" s="3">
        <f t="shared" si="38"/>
        <v>0</v>
      </c>
      <c r="M88" s="3">
        <f t="shared" si="38"/>
        <v>0</v>
      </c>
      <c r="N88" s="3"/>
      <c r="O88" s="3">
        <f t="shared" si="38"/>
        <v>0</v>
      </c>
      <c r="P88" s="3"/>
      <c r="Q88" s="3">
        <f t="shared" si="38"/>
        <v>0</v>
      </c>
      <c r="R88" s="3">
        <f t="shared" si="38"/>
        <v>0</v>
      </c>
      <c r="S88" s="3"/>
      <c r="T88" s="3">
        <f t="shared" si="38"/>
        <v>0</v>
      </c>
      <c r="U88" s="3"/>
      <c r="V88" s="3">
        <f t="shared" si="38"/>
        <v>0</v>
      </c>
      <c r="W88" s="3">
        <f t="shared" si="38"/>
        <v>0</v>
      </c>
      <c r="Y88" s="99"/>
      <c r="Z88" s="52"/>
    </row>
    <row r="89" spans="2:26" hidden="1" x14ac:dyDescent="0.2">
      <c r="B89" s="18" t="s">
        <v>87</v>
      </c>
      <c r="C89" s="4"/>
      <c r="D89" s="64">
        <v>4464</v>
      </c>
      <c r="E89" s="4">
        <f t="shared" ref="E89:E108" si="39">C89*D89</f>
        <v>0</v>
      </c>
      <c r="F89" s="6"/>
      <c r="G89" s="4">
        <f t="shared" ref="G89:G108" si="40">F89*E89</f>
        <v>0</v>
      </c>
      <c r="H89" s="6"/>
      <c r="I89" s="4">
        <f>E89*H89</f>
        <v>0</v>
      </c>
      <c r="J89" s="6"/>
      <c r="K89" s="4">
        <f>E89*J89</f>
        <v>0</v>
      </c>
      <c r="L89" s="4"/>
      <c r="M89" s="4"/>
      <c r="N89" s="6"/>
      <c r="O89" s="4">
        <f t="shared" ref="O89:O108" si="41">E89*N89</f>
        <v>0</v>
      </c>
      <c r="P89" s="6"/>
      <c r="Q89" s="4">
        <f t="shared" ref="Q89:Q108" si="42">E89*P89</f>
        <v>0</v>
      </c>
      <c r="R89" s="4">
        <f>E89+G89+I89+K89+L89+O89+Q89</f>
        <v>0</v>
      </c>
      <c r="S89" s="4">
        <v>1.2</v>
      </c>
      <c r="T89" s="4">
        <f>(S89*R89)-R89</f>
        <v>0</v>
      </c>
      <c r="U89" s="6">
        <v>0.3</v>
      </c>
      <c r="V89" s="4">
        <f>R89*U89</f>
        <v>0</v>
      </c>
      <c r="W89" s="4">
        <f>R89+T89+V89</f>
        <v>0</v>
      </c>
      <c r="Y89" s="23" t="e">
        <f t="shared" si="37"/>
        <v>#DIV/0!</v>
      </c>
    </row>
    <row r="90" spans="2:26" ht="36.75" hidden="1" customHeight="1" x14ac:dyDescent="0.2">
      <c r="B90" s="10" t="s">
        <v>88</v>
      </c>
      <c r="C90" s="4"/>
      <c r="D90" s="64">
        <v>4464</v>
      </c>
      <c r="E90" s="4">
        <f>C90*D90</f>
        <v>0</v>
      </c>
      <c r="F90" s="6"/>
      <c r="G90" s="4">
        <f>F90*E90</f>
        <v>0</v>
      </c>
      <c r="H90" s="6"/>
      <c r="I90" s="4">
        <f t="shared" ref="I90:I108" si="43">E90*H90</f>
        <v>0</v>
      </c>
      <c r="J90" s="6"/>
      <c r="K90" s="4">
        <f>E90*J90</f>
        <v>0</v>
      </c>
      <c r="L90" s="4"/>
      <c r="M90" s="4"/>
      <c r="N90" s="6"/>
      <c r="O90" s="4">
        <f t="shared" si="41"/>
        <v>0</v>
      </c>
      <c r="P90" s="6"/>
      <c r="Q90" s="4">
        <f t="shared" si="42"/>
        <v>0</v>
      </c>
      <c r="R90" s="4">
        <f t="shared" ref="R90:R108" si="44">E90+G90+I90+K90+L90+O90+Q90</f>
        <v>0</v>
      </c>
      <c r="S90" s="4">
        <v>1.2</v>
      </c>
      <c r="T90" s="4">
        <f t="shared" ref="T90:T108" si="45">(S90*R90)-R90</f>
        <v>0</v>
      </c>
      <c r="U90" s="6">
        <v>0.3</v>
      </c>
      <c r="V90" s="4">
        <f t="shared" ref="V90:V108" si="46">R90*U90</f>
        <v>0</v>
      </c>
      <c r="W90" s="4">
        <f>R90+T90+V90</f>
        <v>0</v>
      </c>
      <c r="Y90" s="23" t="e">
        <f t="shared" si="37"/>
        <v>#DIV/0!</v>
      </c>
    </row>
    <row r="91" spans="2:26" ht="25.5" hidden="1" x14ac:dyDescent="0.2">
      <c r="B91" s="10" t="s">
        <v>89</v>
      </c>
      <c r="C91" s="4"/>
      <c r="D91" s="64">
        <v>4464</v>
      </c>
      <c r="E91" s="4">
        <f t="shared" si="39"/>
        <v>0</v>
      </c>
      <c r="F91" s="6"/>
      <c r="G91" s="4">
        <f t="shared" si="40"/>
        <v>0</v>
      </c>
      <c r="H91" s="6"/>
      <c r="I91" s="4">
        <f t="shared" si="43"/>
        <v>0</v>
      </c>
      <c r="J91" s="6"/>
      <c r="K91" s="4">
        <f t="shared" ref="K91:K108" si="47">E91*J91</f>
        <v>0</v>
      </c>
      <c r="L91" s="4"/>
      <c r="M91" s="4"/>
      <c r="N91" s="6"/>
      <c r="O91" s="4">
        <f t="shared" si="41"/>
        <v>0</v>
      </c>
      <c r="P91" s="6"/>
      <c r="Q91" s="4">
        <f t="shared" si="42"/>
        <v>0</v>
      </c>
      <c r="R91" s="4">
        <f t="shared" si="44"/>
        <v>0</v>
      </c>
      <c r="S91" s="4">
        <v>1.2</v>
      </c>
      <c r="T91" s="4">
        <f t="shared" si="45"/>
        <v>0</v>
      </c>
      <c r="U91" s="6">
        <v>0.3</v>
      </c>
      <c r="V91" s="4">
        <f t="shared" si="46"/>
        <v>0</v>
      </c>
      <c r="W91" s="4">
        <f t="shared" ref="W91:W107" si="48">R91+T91+V91</f>
        <v>0</v>
      </c>
      <c r="Y91" s="23" t="e">
        <f t="shared" si="37"/>
        <v>#DIV/0!</v>
      </c>
    </row>
    <row r="92" spans="2:26" hidden="1" x14ac:dyDescent="0.2">
      <c r="B92" s="18" t="s">
        <v>47</v>
      </c>
      <c r="C92" s="4"/>
      <c r="D92" s="64">
        <v>4444</v>
      </c>
      <c r="E92" s="4">
        <f t="shared" si="39"/>
        <v>0</v>
      </c>
      <c r="F92" s="6"/>
      <c r="G92" s="4">
        <f t="shared" si="40"/>
        <v>0</v>
      </c>
      <c r="H92" s="6"/>
      <c r="I92" s="4">
        <f t="shared" si="43"/>
        <v>0</v>
      </c>
      <c r="J92" s="6"/>
      <c r="K92" s="4">
        <f t="shared" si="47"/>
        <v>0</v>
      </c>
      <c r="L92" s="4"/>
      <c r="M92" s="4"/>
      <c r="N92" s="6"/>
      <c r="O92" s="4">
        <f t="shared" si="41"/>
        <v>0</v>
      </c>
      <c r="P92" s="6"/>
      <c r="Q92" s="4">
        <f t="shared" si="42"/>
        <v>0</v>
      </c>
      <c r="R92" s="4">
        <f t="shared" si="44"/>
        <v>0</v>
      </c>
      <c r="S92" s="4">
        <v>1.2</v>
      </c>
      <c r="T92" s="4">
        <f t="shared" si="45"/>
        <v>0</v>
      </c>
      <c r="U92" s="6">
        <v>0.3</v>
      </c>
      <c r="V92" s="4">
        <f t="shared" si="46"/>
        <v>0</v>
      </c>
      <c r="W92" s="4">
        <f t="shared" si="48"/>
        <v>0</v>
      </c>
      <c r="Y92" s="23" t="e">
        <f t="shared" si="37"/>
        <v>#DIV/0!</v>
      </c>
    </row>
    <row r="93" spans="2:26" hidden="1" x14ac:dyDescent="0.2">
      <c r="B93" s="18" t="s">
        <v>48</v>
      </c>
      <c r="C93" s="4"/>
      <c r="D93" s="64">
        <v>4444</v>
      </c>
      <c r="E93" s="4">
        <f t="shared" si="39"/>
        <v>0</v>
      </c>
      <c r="F93" s="6"/>
      <c r="G93" s="4">
        <f t="shared" si="40"/>
        <v>0</v>
      </c>
      <c r="H93" s="6"/>
      <c r="I93" s="4">
        <f t="shared" si="43"/>
        <v>0</v>
      </c>
      <c r="J93" s="6"/>
      <c r="K93" s="4">
        <f t="shared" si="47"/>
        <v>0</v>
      </c>
      <c r="L93" s="4"/>
      <c r="M93" s="4"/>
      <c r="N93" s="6"/>
      <c r="O93" s="4">
        <f t="shared" si="41"/>
        <v>0</v>
      </c>
      <c r="P93" s="6"/>
      <c r="Q93" s="4">
        <f t="shared" si="42"/>
        <v>0</v>
      </c>
      <c r="R93" s="4">
        <f t="shared" si="44"/>
        <v>0</v>
      </c>
      <c r="S93" s="4">
        <v>1.2</v>
      </c>
      <c r="T93" s="4">
        <f t="shared" si="45"/>
        <v>0</v>
      </c>
      <c r="U93" s="6">
        <v>0.3</v>
      </c>
      <c r="V93" s="4">
        <f t="shared" si="46"/>
        <v>0</v>
      </c>
      <c r="W93" s="4">
        <f t="shared" si="48"/>
        <v>0</v>
      </c>
      <c r="Y93" s="23" t="e">
        <f t="shared" si="37"/>
        <v>#DIV/0!</v>
      </c>
    </row>
    <row r="94" spans="2:26" hidden="1" x14ac:dyDescent="0.2">
      <c r="B94" s="18" t="s">
        <v>90</v>
      </c>
      <c r="C94" s="4"/>
      <c r="D94" s="64">
        <v>4444</v>
      </c>
      <c r="E94" s="4">
        <f t="shared" si="39"/>
        <v>0</v>
      </c>
      <c r="F94" s="6"/>
      <c r="G94" s="4">
        <f t="shared" si="40"/>
        <v>0</v>
      </c>
      <c r="H94" s="6"/>
      <c r="I94" s="4">
        <f t="shared" si="43"/>
        <v>0</v>
      </c>
      <c r="J94" s="6"/>
      <c r="K94" s="4">
        <f t="shared" si="47"/>
        <v>0</v>
      </c>
      <c r="L94" s="4"/>
      <c r="M94" s="4"/>
      <c r="N94" s="6"/>
      <c r="O94" s="4">
        <f t="shared" si="41"/>
        <v>0</v>
      </c>
      <c r="P94" s="6"/>
      <c r="Q94" s="4">
        <f t="shared" si="42"/>
        <v>0</v>
      </c>
      <c r="R94" s="4">
        <f t="shared" si="44"/>
        <v>0</v>
      </c>
      <c r="S94" s="4">
        <v>1.2</v>
      </c>
      <c r="T94" s="4">
        <f t="shared" si="45"/>
        <v>0</v>
      </c>
      <c r="U94" s="6">
        <v>0.3</v>
      </c>
      <c r="V94" s="4">
        <f t="shared" si="46"/>
        <v>0</v>
      </c>
      <c r="W94" s="4">
        <f t="shared" si="48"/>
        <v>0</v>
      </c>
      <c r="Y94" s="23" t="e">
        <f t="shared" si="37"/>
        <v>#DIV/0!</v>
      </c>
    </row>
    <row r="95" spans="2:26" hidden="1" x14ac:dyDescent="0.2">
      <c r="B95" s="18" t="s">
        <v>91</v>
      </c>
      <c r="C95" s="4"/>
      <c r="D95" s="64">
        <v>4444</v>
      </c>
      <c r="E95" s="4">
        <f t="shared" si="39"/>
        <v>0</v>
      </c>
      <c r="F95" s="6"/>
      <c r="G95" s="4">
        <f t="shared" si="40"/>
        <v>0</v>
      </c>
      <c r="H95" s="6"/>
      <c r="I95" s="4">
        <f t="shared" si="43"/>
        <v>0</v>
      </c>
      <c r="J95" s="6"/>
      <c r="K95" s="4">
        <f t="shared" si="47"/>
        <v>0</v>
      </c>
      <c r="L95" s="4"/>
      <c r="M95" s="4"/>
      <c r="N95" s="6"/>
      <c r="O95" s="4">
        <f t="shared" si="41"/>
        <v>0</v>
      </c>
      <c r="P95" s="6"/>
      <c r="Q95" s="4">
        <f t="shared" si="42"/>
        <v>0</v>
      </c>
      <c r="R95" s="4">
        <f t="shared" si="44"/>
        <v>0</v>
      </c>
      <c r="S95" s="4">
        <v>1.2</v>
      </c>
      <c r="T95" s="4">
        <f t="shared" si="45"/>
        <v>0</v>
      </c>
      <c r="U95" s="6">
        <v>0.3</v>
      </c>
      <c r="V95" s="4">
        <f t="shared" si="46"/>
        <v>0</v>
      </c>
      <c r="W95" s="4">
        <f>R95+T95+V95</f>
        <v>0</v>
      </c>
      <c r="Y95" s="23" t="e">
        <f t="shared" si="37"/>
        <v>#DIV/0!</v>
      </c>
    </row>
    <row r="96" spans="2:26" hidden="1" x14ac:dyDescent="0.2">
      <c r="B96" s="18" t="s">
        <v>25</v>
      </c>
      <c r="C96" s="4"/>
      <c r="D96" s="64">
        <v>4444</v>
      </c>
      <c r="E96" s="4">
        <f t="shared" si="39"/>
        <v>0</v>
      </c>
      <c r="F96" s="6"/>
      <c r="G96" s="4">
        <f t="shared" si="40"/>
        <v>0</v>
      </c>
      <c r="H96" s="6"/>
      <c r="I96" s="4">
        <f t="shared" si="43"/>
        <v>0</v>
      </c>
      <c r="J96" s="6"/>
      <c r="K96" s="4">
        <f t="shared" si="47"/>
        <v>0</v>
      </c>
      <c r="L96" s="4"/>
      <c r="M96" s="4"/>
      <c r="N96" s="6"/>
      <c r="O96" s="4">
        <f t="shared" si="41"/>
        <v>0</v>
      </c>
      <c r="P96" s="6"/>
      <c r="Q96" s="4">
        <f t="shared" si="42"/>
        <v>0</v>
      </c>
      <c r="R96" s="4">
        <f t="shared" si="44"/>
        <v>0</v>
      </c>
      <c r="S96" s="4">
        <v>1.2</v>
      </c>
      <c r="T96" s="4">
        <f t="shared" si="45"/>
        <v>0</v>
      </c>
      <c r="U96" s="6">
        <v>0.3</v>
      </c>
      <c r="V96" s="4">
        <f t="shared" si="46"/>
        <v>0</v>
      </c>
      <c r="W96" s="4">
        <f t="shared" si="48"/>
        <v>0</v>
      </c>
      <c r="Y96" s="23" t="e">
        <f t="shared" si="37"/>
        <v>#DIV/0!</v>
      </c>
    </row>
    <row r="97" spans="2:27" hidden="1" x14ac:dyDescent="0.2">
      <c r="B97" s="18" t="s">
        <v>26</v>
      </c>
      <c r="C97" s="4"/>
      <c r="D97" s="64">
        <v>4444</v>
      </c>
      <c r="E97" s="4">
        <f t="shared" si="39"/>
        <v>0</v>
      </c>
      <c r="F97" s="6"/>
      <c r="G97" s="4">
        <f t="shared" si="40"/>
        <v>0</v>
      </c>
      <c r="H97" s="6"/>
      <c r="I97" s="4">
        <f t="shared" si="43"/>
        <v>0</v>
      </c>
      <c r="J97" s="6"/>
      <c r="K97" s="4">
        <f t="shared" si="47"/>
        <v>0</v>
      </c>
      <c r="L97" s="4"/>
      <c r="M97" s="4"/>
      <c r="N97" s="6"/>
      <c r="O97" s="4">
        <f t="shared" si="41"/>
        <v>0</v>
      </c>
      <c r="P97" s="6"/>
      <c r="Q97" s="4">
        <f t="shared" si="42"/>
        <v>0</v>
      </c>
      <c r="R97" s="4">
        <f t="shared" si="44"/>
        <v>0</v>
      </c>
      <c r="S97" s="4">
        <v>1.2</v>
      </c>
      <c r="T97" s="4">
        <f t="shared" si="45"/>
        <v>0</v>
      </c>
      <c r="U97" s="6">
        <v>0.3</v>
      </c>
      <c r="V97" s="4">
        <f t="shared" si="46"/>
        <v>0</v>
      </c>
      <c r="W97" s="4">
        <f t="shared" si="48"/>
        <v>0</v>
      </c>
      <c r="Y97" s="23" t="e">
        <f t="shared" si="37"/>
        <v>#DIV/0!</v>
      </c>
    </row>
    <row r="98" spans="2:27" hidden="1" x14ac:dyDescent="0.2">
      <c r="B98" s="18" t="s">
        <v>27</v>
      </c>
      <c r="C98" s="4"/>
      <c r="D98" s="64">
        <v>4444</v>
      </c>
      <c r="E98" s="4">
        <f t="shared" si="39"/>
        <v>0</v>
      </c>
      <c r="F98" s="6"/>
      <c r="G98" s="4">
        <f t="shared" si="40"/>
        <v>0</v>
      </c>
      <c r="H98" s="6"/>
      <c r="I98" s="4">
        <f t="shared" si="43"/>
        <v>0</v>
      </c>
      <c r="J98" s="6"/>
      <c r="K98" s="4">
        <f t="shared" si="47"/>
        <v>0</v>
      </c>
      <c r="L98" s="4"/>
      <c r="M98" s="4"/>
      <c r="N98" s="6"/>
      <c r="O98" s="4">
        <f t="shared" si="41"/>
        <v>0</v>
      </c>
      <c r="P98" s="6"/>
      <c r="Q98" s="4">
        <f t="shared" si="42"/>
        <v>0</v>
      </c>
      <c r="R98" s="4">
        <f t="shared" si="44"/>
        <v>0</v>
      </c>
      <c r="S98" s="4">
        <v>1.2</v>
      </c>
      <c r="T98" s="4">
        <f t="shared" si="45"/>
        <v>0</v>
      </c>
      <c r="U98" s="6">
        <v>0.3</v>
      </c>
      <c r="V98" s="4">
        <f t="shared" si="46"/>
        <v>0</v>
      </c>
      <c r="W98" s="4">
        <f t="shared" si="48"/>
        <v>0</v>
      </c>
      <c r="Y98" s="23" t="e">
        <f t="shared" si="37"/>
        <v>#DIV/0!</v>
      </c>
    </row>
    <row r="99" spans="2:27" hidden="1" x14ac:dyDescent="0.2">
      <c r="B99" s="18" t="s">
        <v>49</v>
      </c>
      <c r="C99" s="4"/>
      <c r="D99" s="64">
        <v>4444</v>
      </c>
      <c r="E99" s="4">
        <f t="shared" si="39"/>
        <v>0</v>
      </c>
      <c r="F99" s="6"/>
      <c r="G99" s="4">
        <f t="shared" si="40"/>
        <v>0</v>
      </c>
      <c r="H99" s="6"/>
      <c r="I99" s="4">
        <f t="shared" si="43"/>
        <v>0</v>
      </c>
      <c r="J99" s="6"/>
      <c r="K99" s="4">
        <f t="shared" si="47"/>
        <v>0</v>
      </c>
      <c r="L99" s="4"/>
      <c r="M99" s="4"/>
      <c r="N99" s="6"/>
      <c r="O99" s="4">
        <f t="shared" si="41"/>
        <v>0</v>
      </c>
      <c r="P99" s="6"/>
      <c r="Q99" s="4">
        <f t="shared" si="42"/>
        <v>0</v>
      </c>
      <c r="R99" s="4">
        <f t="shared" si="44"/>
        <v>0</v>
      </c>
      <c r="S99" s="4">
        <v>1.2</v>
      </c>
      <c r="T99" s="4">
        <f t="shared" si="45"/>
        <v>0</v>
      </c>
      <c r="U99" s="6">
        <v>0.3</v>
      </c>
      <c r="V99" s="4">
        <f t="shared" si="46"/>
        <v>0</v>
      </c>
      <c r="W99" s="4">
        <f t="shared" si="48"/>
        <v>0</v>
      </c>
      <c r="Y99" s="23" t="e">
        <f t="shared" si="37"/>
        <v>#DIV/0!</v>
      </c>
    </row>
    <row r="100" spans="2:27" hidden="1" x14ac:dyDescent="0.2">
      <c r="B100" s="18" t="s">
        <v>50</v>
      </c>
      <c r="C100" s="4"/>
      <c r="D100" s="64">
        <v>4444</v>
      </c>
      <c r="E100" s="4">
        <f t="shared" si="39"/>
        <v>0</v>
      </c>
      <c r="F100" s="6"/>
      <c r="G100" s="4">
        <f t="shared" si="40"/>
        <v>0</v>
      </c>
      <c r="H100" s="6"/>
      <c r="I100" s="4">
        <f t="shared" si="43"/>
        <v>0</v>
      </c>
      <c r="J100" s="6"/>
      <c r="K100" s="4">
        <f t="shared" si="47"/>
        <v>0</v>
      </c>
      <c r="L100" s="4"/>
      <c r="M100" s="4"/>
      <c r="N100" s="6"/>
      <c r="O100" s="4">
        <f t="shared" si="41"/>
        <v>0</v>
      </c>
      <c r="P100" s="6"/>
      <c r="Q100" s="4">
        <f t="shared" si="42"/>
        <v>0</v>
      </c>
      <c r="R100" s="4">
        <f t="shared" si="44"/>
        <v>0</v>
      </c>
      <c r="S100" s="4">
        <v>1.2</v>
      </c>
      <c r="T100" s="4">
        <f t="shared" si="45"/>
        <v>0</v>
      </c>
      <c r="U100" s="6">
        <v>0.3</v>
      </c>
      <c r="V100" s="4">
        <f t="shared" si="46"/>
        <v>0</v>
      </c>
      <c r="W100" s="4">
        <f t="shared" si="48"/>
        <v>0</v>
      </c>
      <c r="Y100" s="23" t="e">
        <f t="shared" si="37"/>
        <v>#DIV/0!</v>
      </c>
    </row>
    <row r="101" spans="2:27" s="8" customFormat="1" hidden="1" x14ac:dyDescent="0.2">
      <c r="B101" s="12" t="s">
        <v>101</v>
      </c>
      <c r="C101" s="4"/>
      <c r="D101" s="60">
        <v>4464</v>
      </c>
      <c r="E101" s="4">
        <f t="shared" si="39"/>
        <v>0</v>
      </c>
      <c r="F101" s="6"/>
      <c r="G101" s="4">
        <f t="shared" si="40"/>
        <v>0</v>
      </c>
      <c r="H101" s="6"/>
      <c r="I101" s="4">
        <f t="shared" si="43"/>
        <v>0</v>
      </c>
      <c r="J101" s="6"/>
      <c r="K101" s="4">
        <f t="shared" si="47"/>
        <v>0</v>
      </c>
      <c r="L101" s="4"/>
      <c r="M101" s="4"/>
      <c r="N101" s="6"/>
      <c r="O101" s="4">
        <f t="shared" si="41"/>
        <v>0</v>
      </c>
      <c r="P101" s="6"/>
      <c r="Q101" s="4">
        <f t="shared" si="42"/>
        <v>0</v>
      </c>
      <c r="R101" s="4">
        <f t="shared" si="44"/>
        <v>0</v>
      </c>
      <c r="S101" s="4">
        <v>1.2</v>
      </c>
      <c r="T101" s="4">
        <f t="shared" si="45"/>
        <v>0</v>
      </c>
      <c r="U101" s="6">
        <v>0.3</v>
      </c>
      <c r="V101" s="4">
        <f t="shared" si="46"/>
        <v>0</v>
      </c>
      <c r="W101" s="4">
        <f>R101+T101+V101</f>
        <v>0</v>
      </c>
      <c r="Y101" s="23" t="e">
        <f t="shared" si="37"/>
        <v>#DIV/0!</v>
      </c>
    </row>
    <row r="102" spans="2:27" s="8" customFormat="1" hidden="1" x14ac:dyDescent="0.2">
      <c r="B102" s="12" t="s">
        <v>25</v>
      </c>
      <c r="C102" s="4"/>
      <c r="D102" s="59">
        <v>4444</v>
      </c>
      <c r="E102" s="4">
        <f t="shared" si="39"/>
        <v>0</v>
      </c>
      <c r="F102" s="6"/>
      <c r="G102" s="4">
        <f t="shared" si="40"/>
        <v>0</v>
      </c>
      <c r="H102" s="6"/>
      <c r="I102" s="4">
        <f t="shared" si="43"/>
        <v>0</v>
      </c>
      <c r="J102" s="6"/>
      <c r="K102" s="4">
        <f t="shared" si="47"/>
        <v>0</v>
      </c>
      <c r="L102" s="4"/>
      <c r="M102" s="4"/>
      <c r="N102" s="6"/>
      <c r="O102" s="4">
        <f t="shared" si="41"/>
        <v>0</v>
      </c>
      <c r="P102" s="6"/>
      <c r="Q102" s="4">
        <f t="shared" si="42"/>
        <v>0</v>
      </c>
      <c r="R102" s="4">
        <f t="shared" si="44"/>
        <v>0</v>
      </c>
      <c r="S102" s="4">
        <v>1.2</v>
      </c>
      <c r="T102" s="4">
        <f t="shared" si="45"/>
        <v>0</v>
      </c>
      <c r="U102" s="6">
        <v>0.3</v>
      </c>
      <c r="V102" s="4">
        <f t="shared" si="46"/>
        <v>0</v>
      </c>
      <c r="W102" s="4">
        <f t="shared" si="48"/>
        <v>0</v>
      </c>
      <c r="Y102" s="23" t="e">
        <f t="shared" si="37"/>
        <v>#DIV/0!</v>
      </c>
    </row>
    <row r="103" spans="2:27" hidden="1" x14ac:dyDescent="0.2">
      <c r="B103" s="12" t="s">
        <v>102</v>
      </c>
      <c r="C103" s="4"/>
      <c r="D103" s="59">
        <v>4444</v>
      </c>
      <c r="E103" s="4">
        <f t="shared" si="39"/>
        <v>0</v>
      </c>
      <c r="F103" s="6"/>
      <c r="G103" s="4">
        <f t="shared" si="40"/>
        <v>0</v>
      </c>
      <c r="H103" s="6"/>
      <c r="I103" s="4">
        <f t="shared" si="43"/>
        <v>0</v>
      </c>
      <c r="J103" s="6"/>
      <c r="K103" s="4">
        <f t="shared" si="47"/>
        <v>0</v>
      </c>
      <c r="L103" s="4"/>
      <c r="M103" s="4"/>
      <c r="N103" s="6"/>
      <c r="O103" s="4">
        <f t="shared" si="41"/>
        <v>0</v>
      </c>
      <c r="P103" s="6"/>
      <c r="Q103" s="4">
        <f t="shared" si="42"/>
        <v>0</v>
      </c>
      <c r="R103" s="4">
        <f t="shared" si="44"/>
        <v>0</v>
      </c>
      <c r="S103" s="4">
        <v>1.2</v>
      </c>
      <c r="T103" s="4">
        <f t="shared" si="45"/>
        <v>0</v>
      </c>
      <c r="U103" s="6">
        <v>0.3</v>
      </c>
      <c r="V103" s="4">
        <f t="shared" si="46"/>
        <v>0</v>
      </c>
      <c r="W103" s="4">
        <f t="shared" si="48"/>
        <v>0</v>
      </c>
      <c r="Y103" s="23" t="e">
        <f t="shared" si="37"/>
        <v>#DIV/0!</v>
      </c>
    </row>
    <row r="104" spans="2:27" hidden="1" x14ac:dyDescent="0.2">
      <c r="B104" s="12" t="s">
        <v>26</v>
      </c>
      <c r="C104" s="4"/>
      <c r="D104" s="59">
        <v>4444</v>
      </c>
      <c r="E104" s="4">
        <f t="shared" si="39"/>
        <v>0</v>
      </c>
      <c r="F104" s="6"/>
      <c r="G104" s="4">
        <f t="shared" si="40"/>
        <v>0</v>
      </c>
      <c r="H104" s="6"/>
      <c r="I104" s="4">
        <f t="shared" si="43"/>
        <v>0</v>
      </c>
      <c r="J104" s="6"/>
      <c r="K104" s="4">
        <f t="shared" si="47"/>
        <v>0</v>
      </c>
      <c r="L104" s="4"/>
      <c r="M104" s="4"/>
      <c r="N104" s="6"/>
      <c r="O104" s="4">
        <f t="shared" si="41"/>
        <v>0</v>
      </c>
      <c r="P104" s="6"/>
      <c r="Q104" s="4">
        <f t="shared" si="42"/>
        <v>0</v>
      </c>
      <c r="R104" s="4">
        <f t="shared" si="44"/>
        <v>0</v>
      </c>
      <c r="S104" s="4">
        <v>1.2</v>
      </c>
      <c r="T104" s="4">
        <f t="shared" si="45"/>
        <v>0</v>
      </c>
      <c r="U104" s="6">
        <v>0.3</v>
      </c>
      <c r="V104" s="4">
        <f t="shared" si="46"/>
        <v>0</v>
      </c>
      <c r="W104" s="4">
        <f t="shared" si="48"/>
        <v>0</v>
      </c>
      <c r="Y104" s="23" t="e">
        <f t="shared" si="37"/>
        <v>#DIV/0!</v>
      </c>
    </row>
    <row r="105" spans="2:27" s="56" customFormat="1" hidden="1" x14ac:dyDescent="0.2">
      <c r="B105" s="12"/>
      <c r="C105" s="4"/>
      <c r="D105" s="59"/>
      <c r="E105" s="4">
        <f t="shared" si="39"/>
        <v>0</v>
      </c>
      <c r="F105" s="6"/>
      <c r="G105" s="4">
        <f t="shared" si="40"/>
        <v>0</v>
      </c>
      <c r="H105" s="6"/>
      <c r="I105" s="4">
        <f t="shared" si="43"/>
        <v>0</v>
      </c>
      <c r="J105" s="6"/>
      <c r="K105" s="4">
        <f t="shared" si="47"/>
        <v>0</v>
      </c>
      <c r="L105" s="4"/>
      <c r="M105" s="4"/>
      <c r="N105" s="6"/>
      <c r="O105" s="4">
        <f t="shared" si="41"/>
        <v>0</v>
      </c>
      <c r="P105" s="6"/>
      <c r="Q105" s="4">
        <f t="shared" si="42"/>
        <v>0</v>
      </c>
      <c r="R105" s="4">
        <f t="shared" si="44"/>
        <v>0</v>
      </c>
      <c r="S105" s="4">
        <v>1.2</v>
      </c>
      <c r="T105" s="4">
        <f t="shared" si="45"/>
        <v>0</v>
      </c>
      <c r="U105" s="6">
        <v>0.3</v>
      </c>
      <c r="V105" s="4">
        <f t="shared" si="46"/>
        <v>0</v>
      </c>
      <c r="W105" s="4">
        <f t="shared" si="48"/>
        <v>0</v>
      </c>
      <c r="Y105" s="56" t="e">
        <f t="shared" si="37"/>
        <v>#DIV/0!</v>
      </c>
    </row>
    <row r="106" spans="2:27" s="56" customFormat="1" hidden="1" x14ac:dyDescent="0.2">
      <c r="B106" s="12"/>
      <c r="C106" s="4"/>
      <c r="D106" s="59"/>
      <c r="E106" s="4">
        <f t="shared" si="39"/>
        <v>0</v>
      </c>
      <c r="F106" s="6"/>
      <c r="G106" s="4">
        <f t="shared" si="40"/>
        <v>0</v>
      </c>
      <c r="H106" s="6"/>
      <c r="I106" s="4">
        <f t="shared" si="43"/>
        <v>0</v>
      </c>
      <c r="J106" s="6"/>
      <c r="K106" s="4">
        <f t="shared" si="47"/>
        <v>0</v>
      </c>
      <c r="L106" s="4"/>
      <c r="M106" s="4"/>
      <c r="N106" s="6"/>
      <c r="O106" s="4">
        <f t="shared" si="41"/>
        <v>0</v>
      </c>
      <c r="P106" s="6"/>
      <c r="Q106" s="4">
        <f t="shared" si="42"/>
        <v>0</v>
      </c>
      <c r="R106" s="4">
        <f t="shared" si="44"/>
        <v>0</v>
      </c>
      <c r="S106" s="4">
        <v>1.2</v>
      </c>
      <c r="T106" s="4">
        <f t="shared" si="45"/>
        <v>0</v>
      </c>
      <c r="U106" s="6">
        <v>0.3</v>
      </c>
      <c r="V106" s="4">
        <f t="shared" si="46"/>
        <v>0</v>
      </c>
      <c r="W106" s="4">
        <f>R106+T106+V106</f>
        <v>0</v>
      </c>
      <c r="Y106" s="56" t="e">
        <f t="shared" si="37"/>
        <v>#DIV/0!</v>
      </c>
    </row>
    <row r="107" spans="2:27" s="56" customFormat="1" hidden="1" x14ac:dyDescent="0.2">
      <c r="B107" s="12"/>
      <c r="C107" s="4"/>
      <c r="D107" s="59"/>
      <c r="E107" s="4">
        <f t="shared" si="39"/>
        <v>0</v>
      </c>
      <c r="F107" s="6"/>
      <c r="G107" s="4">
        <f t="shared" si="40"/>
        <v>0</v>
      </c>
      <c r="H107" s="6"/>
      <c r="I107" s="4">
        <f t="shared" si="43"/>
        <v>0</v>
      </c>
      <c r="J107" s="6"/>
      <c r="K107" s="4">
        <f t="shared" si="47"/>
        <v>0</v>
      </c>
      <c r="L107" s="4"/>
      <c r="M107" s="4"/>
      <c r="N107" s="6"/>
      <c r="O107" s="4">
        <f t="shared" si="41"/>
        <v>0</v>
      </c>
      <c r="P107" s="6"/>
      <c r="Q107" s="4">
        <f t="shared" si="42"/>
        <v>0</v>
      </c>
      <c r="R107" s="4">
        <f t="shared" si="44"/>
        <v>0</v>
      </c>
      <c r="S107" s="4">
        <v>1.2</v>
      </c>
      <c r="T107" s="4">
        <f t="shared" si="45"/>
        <v>0</v>
      </c>
      <c r="U107" s="6">
        <v>0.3</v>
      </c>
      <c r="V107" s="4">
        <f t="shared" si="46"/>
        <v>0</v>
      </c>
      <c r="W107" s="4">
        <f t="shared" si="48"/>
        <v>0</v>
      </c>
      <c r="Y107" s="56" t="e">
        <f t="shared" si="37"/>
        <v>#DIV/0!</v>
      </c>
    </row>
    <row r="108" spans="2:27" s="56" customFormat="1" hidden="1" x14ac:dyDescent="0.2">
      <c r="B108" s="12"/>
      <c r="C108" s="4"/>
      <c r="D108" s="59"/>
      <c r="E108" s="4">
        <f t="shared" si="39"/>
        <v>0</v>
      </c>
      <c r="F108" s="6"/>
      <c r="G108" s="4">
        <f t="shared" si="40"/>
        <v>0</v>
      </c>
      <c r="H108" s="6"/>
      <c r="I108" s="4">
        <f t="shared" si="43"/>
        <v>0</v>
      </c>
      <c r="J108" s="6"/>
      <c r="K108" s="4">
        <f t="shared" si="47"/>
        <v>0</v>
      </c>
      <c r="L108" s="4"/>
      <c r="M108" s="4"/>
      <c r="N108" s="6"/>
      <c r="O108" s="4">
        <f t="shared" si="41"/>
        <v>0</v>
      </c>
      <c r="P108" s="6"/>
      <c r="Q108" s="4">
        <f t="shared" si="42"/>
        <v>0</v>
      </c>
      <c r="R108" s="4">
        <f t="shared" si="44"/>
        <v>0</v>
      </c>
      <c r="S108" s="4">
        <v>1.2</v>
      </c>
      <c r="T108" s="4">
        <f t="shared" si="45"/>
        <v>0</v>
      </c>
      <c r="U108" s="6">
        <v>0.3</v>
      </c>
      <c r="V108" s="4">
        <f t="shared" si="46"/>
        <v>0</v>
      </c>
      <c r="W108" s="4">
        <f>R108+T108+V108</f>
        <v>0</v>
      </c>
      <c r="Y108" s="56" t="e">
        <f t="shared" si="37"/>
        <v>#DIV/0!</v>
      </c>
    </row>
    <row r="109" spans="2:27" x14ac:dyDescent="0.2">
      <c r="B109" s="15"/>
      <c r="C109" s="3">
        <f>C17+C40+C41+C66+C88</f>
        <v>19.72</v>
      </c>
      <c r="D109" s="63">
        <f>D17+D41+D66+D88</f>
        <v>380573</v>
      </c>
      <c r="E109" s="3">
        <f t="shared" ref="E109:W109" si="49">E17+E40+E41+E66+E88</f>
        <v>225754.63999999998</v>
      </c>
      <c r="F109" s="3"/>
      <c r="G109" s="3">
        <f t="shared" si="49"/>
        <v>24169.358</v>
      </c>
      <c r="H109" s="3"/>
      <c r="I109" s="3">
        <f t="shared" si="49"/>
        <v>4641.12</v>
      </c>
      <c r="J109" s="3"/>
      <c r="K109" s="3">
        <f t="shared" si="49"/>
        <v>2578.4</v>
      </c>
      <c r="L109" s="3">
        <f t="shared" si="49"/>
        <v>54769.24</v>
      </c>
      <c r="M109" s="3">
        <f>M17+M40+M41+M66+M88</f>
        <v>0</v>
      </c>
      <c r="N109" s="3"/>
      <c r="O109" s="3">
        <f t="shared" si="49"/>
        <v>0</v>
      </c>
      <c r="P109" s="3"/>
      <c r="Q109" s="3">
        <f t="shared" si="49"/>
        <v>0</v>
      </c>
      <c r="R109" s="3">
        <f t="shared" si="49"/>
        <v>311912.75799999997</v>
      </c>
      <c r="S109" s="3"/>
      <c r="T109" s="3">
        <f t="shared" si="49"/>
        <v>62382.55159999997</v>
      </c>
      <c r="U109" s="3"/>
      <c r="V109" s="3">
        <f t="shared" si="49"/>
        <v>93573.827399999995</v>
      </c>
      <c r="W109" s="3">
        <f t="shared" si="49"/>
        <v>467869.13699999999</v>
      </c>
      <c r="Y109" s="99">
        <f t="shared" si="37"/>
        <v>23725.615466531443</v>
      </c>
      <c r="Z109" s="52">
        <f>C109*19188</f>
        <v>378387.36</v>
      </c>
      <c r="AA109" s="52"/>
    </row>
    <row r="110" spans="2:27" x14ac:dyDescent="0.2">
      <c r="B110" s="19"/>
    </row>
    <row r="111" spans="2:27" x14ac:dyDescent="0.2">
      <c r="B111" s="19"/>
      <c r="AA111" s="52">
        <f>AA19+AA27+AA66+AA67+AA70+AA74+AA80</f>
        <v>19457.22</v>
      </c>
    </row>
    <row r="112" spans="2:27" ht="18.75" x14ac:dyDescent="0.3">
      <c r="B112" s="67" t="s">
        <v>106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5"/>
      <c r="U112" s="25"/>
      <c r="V112" s="27"/>
      <c r="W112" s="86">
        <f>W128*1.2%</f>
        <v>6267.8760000000002</v>
      </c>
    </row>
    <row r="113" spans="2:26" ht="18.75" x14ac:dyDescent="0.3">
      <c r="B113" s="68" t="s">
        <v>104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  <c r="S113" s="30"/>
      <c r="T113" s="29"/>
      <c r="U113" s="29"/>
      <c r="V113" s="31"/>
      <c r="W113" s="87">
        <f>W122-W40-W119</f>
        <v>26988.983000000029</v>
      </c>
    </row>
    <row r="114" spans="2:26" s="58" customFormat="1" ht="21.75" hidden="1" customHeight="1" x14ac:dyDescent="0.3">
      <c r="B114" s="67" t="s">
        <v>105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  <c r="S114" s="30"/>
      <c r="T114" s="29"/>
      <c r="U114" s="29"/>
      <c r="V114" s="31"/>
      <c r="W114" s="87"/>
    </row>
    <row r="115" spans="2:26" ht="17.25" hidden="1" customHeight="1" x14ac:dyDescent="0.3">
      <c r="B115" s="67" t="s">
        <v>111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0"/>
      <c r="S115" s="30"/>
      <c r="T115" s="29"/>
      <c r="U115" s="29"/>
      <c r="V115" s="31"/>
      <c r="W115" s="87"/>
    </row>
    <row r="116" spans="2:26" s="58" customFormat="1" ht="17.25" hidden="1" customHeight="1" x14ac:dyDescent="0.3">
      <c r="B116" s="67" t="s">
        <v>109</v>
      </c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5"/>
      <c r="U116" s="25"/>
      <c r="V116" s="31"/>
      <c r="W116" s="87"/>
    </row>
    <row r="117" spans="2:26" s="58" customFormat="1" ht="17.25" customHeight="1" x14ac:dyDescent="0.3">
      <c r="B117" s="67" t="s">
        <v>92</v>
      </c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5"/>
      <c r="U117" s="25"/>
      <c r="V117" s="31"/>
      <c r="W117" s="87">
        <f>W123-W17-W66-W112-W120</f>
        <v>5555.5240000000049</v>
      </c>
      <c r="X117" s="52">
        <f>X123-X17-X66-X112-X120</f>
        <v>1135.4760000000001</v>
      </c>
    </row>
    <row r="118" spans="2:26" s="58" customFormat="1" ht="27.75" hidden="1" customHeight="1" x14ac:dyDescent="0.3">
      <c r="B118" s="68" t="s">
        <v>107</v>
      </c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5"/>
      <c r="U118" s="25"/>
      <c r="V118" s="31"/>
      <c r="W118" s="87"/>
    </row>
    <row r="119" spans="2:26" ht="43.5" customHeight="1" x14ac:dyDescent="0.3">
      <c r="B119" s="68" t="s">
        <v>136</v>
      </c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  <c r="S119" s="26"/>
      <c r="T119" s="25"/>
      <c r="U119" s="25"/>
      <c r="V119" s="55"/>
      <c r="W119" s="87">
        <v>8094.21</v>
      </c>
    </row>
    <row r="120" spans="2:26" s="98" customFormat="1" ht="43.5" customHeight="1" x14ac:dyDescent="0.3">
      <c r="B120" s="68" t="s">
        <v>137</v>
      </c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6"/>
      <c r="S120" s="26"/>
      <c r="T120" s="25"/>
      <c r="U120" s="25"/>
      <c r="V120" s="55"/>
      <c r="W120" s="87">
        <f>AA111-3538.45</f>
        <v>15918.77</v>
      </c>
    </row>
    <row r="121" spans="2:26" s="58" customFormat="1" ht="30" hidden="1" customHeight="1" x14ac:dyDescent="0.3">
      <c r="B121" s="68" t="s">
        <v>110</v>
      </c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  <c r="S121" s="26"/>
      <c r="T121" s="25"/>
      <c r="U121" s="25"/>
      <c r="V121" s="55"/>
      <c r="W121" s="87"/>
    </row>
    <row r="122" spans="2:26" ht="18.75" x14ac:dyDescent="0.3">
      <c r="B122" s="32" t="s">
        <v>134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  <c r="S122" s="34"/>
      <c r="T122" s="33"/>
      <c r="U122" s="33"/>
      <c r="V122" s="35"/>
      <c r="W122" s="84">
        <v>427700</v>
      </c>
      <c r="X122" s="106">
        <f>W122*0.012</f>
        <v>5132.4000000000005</v>
      </c>
      <c r="Z122" s="84"/>
    </row>
    <row r="123" spans="2:26" s="98" customFormat="1" ht="18.75" x14ac:dyDescent="0.3">
      <c r="B123" s="32" t="s">
        <v>133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4"/>
      <c r="T123" s="33"/>
      <c r="U123" s="33"/>
      <c r="V123" s="35"/>
      <c r="W123" s="84">
        <v>94623</v>
      </c>
      <c r="X123" s="106">
        <f>W123*0.012</f>
        <v>1135.4760000000001</v>
      </c>
    </row>
    <row r="124" spans="2:26" ht="18.75" hidden="1" x14ac:dyDescent="0.3">
      <c r="B124" s="32" t="s">
        <v>100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4"/>
      <c r="T124" s="33"/>
      <c r="U124" s="33"/>
      <c r="V124" s="35"/>
      <c r="W124" s="84"/>
    </row>
    <row r="125" spans="2:26" ht="18.75" hidden="1" x14ac:dyDescent="0.3">
      <c r="B125" s="32" t="s">
        <v>98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  <c r="S125" s="34"/>
      <c r="T125" s="33"/>
      <c r="U125" s="33"/>
      <c r="V125" s="35"/>
      <c r="W125" s="84"/>
    </row>
    <row r="126" spans="2:26" ht="18.75" hidden="1" x14ac:dyDescent="0.3">
      <c r="B126" s="32" t="s">
        <v>99</v>
      </c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4"/>
      <c r="S126" s="34"/>
      <c r="T126" s="33"/>
      <c r="U126" s="33"/>
      <c r="V126" s="35"/>
      <c r="W126" s="84"/>
    </row>
    <row r="127" spans="2:26" ht="18.75" hidden="1" x14ac:dyDescent="0.3">
      <c r="B127" s="32" t="s">
        <v>94</v>
      </c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  <c r="S127" s="34"/>
      <c r="T127" s="33"/>
      <c r="U127" s="33"/>
      <c r="V127" s="35"/>
      <c r="W127" s="84"/>
    </row>
    <row r="128" spans="2:26" ht="18.75" x14ac:dyDescent="0.3">
      <c r="B128" s="32" t="s">
        <v>95</v>
      </c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8"/>
      <c r="R128" s="39"/>
      <c r="S128" s="39"/>
      <c r="T128" s="37"/>
      <c r="U128" s="37"/>
      <c r="V128" s="40"/>
      <c r="W128" s="85">
        <f>W122+W123+W124+W125+W126+W127</f>
        <v>522323</v>
      </c>
    </row>
    <row r="129" spans="2:23" x14ac:dyDescent="0.2"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8"/>
      <c r="R129" s="39"/>
      <c r="S129" s="39"/>
      <c r="T129" s="37"/>
      <c r="U129" s="37"/>
      <c r="V129" s="40"/>
      <c r="W129" s="22"/>
    </row>
    <row r="130" spans="2:23" ht="37.5" x14ac:dyDescent="0.3">
      <c r="B130" s="41" t="s">
        <v>120</v>
      </c>
      <c r="C130" s="37"/>
      <c r="D130" s="42"/>
      <c r="E130" s="34"/>
      <c r="F130" s="34"/>
      <c r="G130" s="34"/>
      <c r="H130" s="34"/>
      <c r="I130" s="34"/>
      <c r="J130" s="43" t="s">
        <v>141</v>
      </c>
      <c r="K130" s="44"/>
      <c r="L130" s="34"/>
      <c r="M130" s="33"/>
      <c r="N130" s="33"/>
      <c r="O130" s="33"/>
      <c r="P130" s="33"/>
      <c r="Q130" s="33"/>
      <c r="R130" s="34"/>
      <c r="S130" s="34"/>
      <c r="T130" s="33"/>
      <c r="U130" s="33"/>
      <c r="V130" s="44"/>
      <c r="W130" s="22"/>
    </row>
    <row r="131" spans="2:23" ht="18.75" x14ac:dyDescent="0.3">
      <c r="B131" s="45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46"/>
      <c r="R131" s="47"/>
      <c r="S131" s="47"/>
      <c r="T131" s="33"/>
      <c r="U131" s="33"/>
      <c r="V131" s="44"/>
      <c r="W131" s="22"/>
    </row>
    <row r="132" spans="2:23" ht="18.75" x14ac:dyDescent="0.3">
      <c r="B132" s="45" t="s">
        <v>97</v>
      </c>
      <c r="C132" s="48"/>
      <c r="D132" s="33"/>
      <c r="E132" s="33"/>
      <c r="F132" s="33"/>
      <c r="G132" s="33"/>
      <c r="H132" s="33"/>
      <c r="I132" s="33"/>
      <c r="J132" s="33" t="s">
        <v>132</v>
      </c>
      <c r="K132" s="33"/>
      <c r="L132" s="33"/>
      <c r="M132" s="33"/>
      <c r="N132" s="33"/>
      <c r="O132" s="33"/>
      <c r="P132" s="33"/>
      <c r="Q132" s="33"/>
      <c r="R132" s="46"/>
      <c r="S132" s="46"/>
      <c r="T132" s="33"/>
      <c r="U132" s="33"/>
      <c r="V132" s="46"/>
      <c r="W132" s="22"/>
    </row>
    <row r="133" spans="2:23" x14ac:dyDescent="0.2">
      <c r="B133" s="22"/>
      <c r="C133" s="22"/>
      <c r="D133" s="22"/>
      <c r="E133" s="22"/>
      <c r="F133" s="49"/>
      <c r="G133" s="50"/>
      <c r="H133" s="50"/>
      <c r="I133" s="50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</row>
  </sheetData>
  <autoFilter ref="A17:AB109">
    <filterColumn colId="2">
      <filters>
        <filter val="0,10"/>
        <filter val="0,25"/>
        <filter val="0,50"/>
        <filter val="0,95"/>
        <filter val="1,00"/>
        <filter val="15,77"/>
        <filter val="19,72"/>
      </filters>
    </filterColumn>
  </autoFilter>
  <customSheetViews>
    <customSheetView guid="{F9C1376B-7CB9-4B00-80B2-F9EF77BC3DE7}" scale="70">
      <selection activeCell="K1" sqref="K1:O1"/>
      <pageMargins left="0.7" right="0.7" top="0.75" bottom="0.75" header="0.3" footer="0.3"/>
      <pageSetup paperSize="9" scale="63" orientation="landscape" verticalDpi="0" r:id="rId1"/>
    </customSheetView>
    <customSheetView guid="{BFCF136C-89E0-47BD-917E-DC8EDE23408F}" scale="70" topLeftCell="A22">
      <selection activeCell="K1" sqref="K1:O1"/>
      <pageMargins left="0.7" right="0.7" top="0.75" bottom="0.75" header="0.3" footer="0.3"/>
      <pageSetup paperSize="9" scale="63" orientation="landscape" verticalDpi="0" r:id="rId2"/>
    </customSheetView>
  </customSheetViews>
  <mergeCells count="28">
    <mergeCell ref="S1:W1"/>
    <mergeCell ref="S2:W2"/>
    <mergeCell ref="S3:W3"/>
    <mergeCell ref="S4:W4"/>
    <mergeCell ref="A5:U5"/>
    <mergeCell ref="W14:W16"/>
    <mergeCell ref="F15:G15"/>
    <mergeCell ref="J15:K15"/>
    <mergeCell ref="S15:T15"/>
    <mergeCell ref="U15:V15"/>
    <mergeCell ref="S14:V14"/>
    <mergeCell ref="M14:M16"/>
    <mergeCell ref="L14:L15"/>
    <mergeCell ref="P15:Q15"/>
    <mergeCell ref="R14:R16"/>
    <mergeCell ref="N14:Q14"/>
    <mergeCell ref="N15:O15"/>
    <mergeCell ref="A6:U6"/>
    <mergeCell ref="A7:U7"/>
    <mergeCell ref="A8:U8"/>
    <mergeCell ref="A9:U9"/>
    <mergeCell ref="B14:B16"/>
    <mergeCell ref="C14:C16"/>
    <mergeCell ref="D14:D16"/>
    <mergeCell ref="E14:E16"/>
    <mergeCell ref="H15:I15"/>
    <mergeCell ref="F14:G14"/>
    <mergeCell ref="H14:K14"/>
  </mergeCells>
  <pageMargins left="0.7" right="0.7" top="0.75" bottom="0.75" header="0.3" footer="0.3"/>
  <pageSetup paperSize="9" scale="33" orientation="landscape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133"/>
  <sheetViews>
    <sheetView zoomScale="70" zoomScaleNormal="70" workbookViewId="0">
      <pane xSplit="11" ySplit="14" topLeftCell="L15" activePane="bottomRight" state="frozen"/>
      <selection activeCell="S67" sqref="S67"/>
      <selection pane="topRight" activeCell="S67" sqref="S67"/>
      <selection pane="bottomLeft" activeCell="S67" sqref="S67"/>
      <selection pane="bottomRight" activeCell="A10" sqref="A10"/>
    </sheetView>
  </sheetViews>
  <sheetFormatPr defaultColWidth="9.33203125" defaultRowHeight="12.75" x14ac:dyDescent="0.2"/>
  <cols>
    <col min="1" max="1" width="9.33203125" style="8"/>
    <col min="2" max="2" width="61" style="8" customWidth="1"/>
    <col min="3" max="3" width="23" style="8" customWidth="1"/>
    <col min="4" max="4" width="16" style="8" customWidth="1"/>
    <col min="5" max="5" width="14.6640625" style="8" customWidth="1"/>
    <col min="6" max="6" width="11.1640625" style="8" customWidth="1"/>
    <col min="7" max="7" width="16" style="8" customWidth="1"/>
    <col min="8" max="9" width="16" style="58" customWidth="1"/>
    <col min="10" max="10" width="11.1640625" style="8" customWidth="1"/>
    <col min="11" max="11" width="17.33203125" style="8" customWidth="1"/>
    <col min="12" max="12" width="13.83203125" style="8" customWidth="1"/>
    <col min="13" max="13" width="14.83203125" style="8" customWidth="1"/>
    <col min="14" max="14" width="14.1640625" style="8" customWidth="1"/>
    <col min="15" max="15" width="17.1640625" style="8" customWidth="1"/>
    <col min="16" max="16" width="13" style="8" customWidth="1"/>
    <col min="17" max="17" width="15.1640625" style="8" customWidth="1"/>
    <col min="18" max="18" width="13" style="8" customWidth="1"/>
    <col min="19" max="19" width="13.83203125" style="8" customWidth="1"/>
    <col min="20" max="20" width="15.83203125" style="8" customWidth="1"/>
    <col min="21" max="21" width="10.6640625" style="8" customWidth="1"/>
    <col min="22" max="22" width="14.1640625" style="8" customWidth="1"/>
    <col min="23" max="23" width="23" style="8" customWidth="1"/>
    <col min="24" max="24" width="9.33203125" style="8"/>
    <col min="25" max="25" width="17" style="8" customWidth="1"/>
    <col min="26" max="26" width="19" style="8" customWidth="1"/>
    <col min="27" max="27" width="15.33203125" style="8" customWidth="1"/>
    <col min="28" max="16384" width="9.33203125" style="8"/>
  </cols>
  <sheetData>
    <row r="1" spans="1:23" x14ac:dyDescent="0.2">
      <c r="S1" s="120" t="s">
        <v>123</v>
      </c>
      <c r="T1" s="120"/>
      <c r="U1" s="120"/>
      <c r="V1" s="120"/>
      <c r="W1" s="120"/>
    </row>
    <row r="2" spans="1:23" x14ac:dyDescent="0.2">
      <c r="S2" s="120"/>
      <c r="T2" s="120"/>
      <c r="U2" s="120"/>
      <c r="V2" s="120"/>
      <c r="W2" s="120"/>
    </row>
    <row r="3" spans="1:23" x14ac:dyDescent="0.2">
      <c r="S3" s="120"/>
      <c r="T3" s="120"/>
      <c r="U3" s="120"/>
      <c r="V3" s="120"/>
      <c r="W3" s="120"/>
    </row>
    <row r="4" spans="1:23" x14ac:dyDescent="0.2">
      <c r="S4" s="120"/>
      <c r="T4" s="120"/>
      <c r="U4" s="120"/>
      <c r="V4" s="120"/>
      <c r="W4" s="120"/>
    </row>
    <row r="5" spans="1:23" ht="12.75" customHeight="1" x14ac:dyDescent="0.2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3" x14ac:dyDescent="0.2">
      <c r="A6" s="118" t="s">
        <v>116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3" x14ac:dyDescent="0.2">
      <c r="A7" s="118" t="s">
        <v>127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3" x14ac:dyDescent="0.2">
      <c r="A8" s="119" t="s">
        <v>21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3" x14ac:dyDescent="0.2">
      <c r="A9" s="118" t="str">
        <f>'Расчет  ШТ 08.03.01'!A9:U9</f>
        <v>"01" сентября  2022 г.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3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4" spans="1:23" ht="108" customHeight="1" x14ac:dyDescent="0.2">
      <c r="B14" s="109" t="s">
        <v>5</v>
      </c>
      <c r="C14" s="109" t="s">
        <v>6</v>
      </c>
      <c r="D14" s="109" t="s">
        <v>7</v>
      </c>
      <c r="E14" s="109" t="s">
        <v>8</v>
      </c>
      <c r="F14" s="110" t="s">
        <v>9</v>
      </c>
      <c r="G14" s="117"/>
      <c r="H14" s="117"/>
      <c r="I14" s="117"/>
      <c r="J14" s="117"/>
      <c r="K14" s="111"/>
      <c r="L14" s="112" t="s">
        <v>79</v>
      </c>
      <c r="M14" s="112" t="s">
        <v>80</v>
      </c>
      <c r="N14" s="115" t="s">
        <v>13</v>
      </c>
      <c r="O14" s="116"/>
      <c r="P14" s="116"/>
      <c r="Q14" s="116"/>
      <c r="R14" s="109" t="s">
        <v>15</v>
      </c>
      <c r="S14" s="109" t="s">
        <v>16</v>
      </c>
      <c r="T14" s="109"/>
      <c r="U14" s="109"/>
      <c r="V14" s="109"/>
      <c r="W14" s="109" t="s">
        <v>18</v>
      </c>
    </row>
    <row r="15" spans="1:23" ht="76.5" customHeight="1" x14ac:dyDescent="0.2">
      <c r="B15" s="109"/>
      <c r="C15" s="109"/>
      <c r="D15" s="109"/>
      <c r="E15" s="109"/>
      <c r="F15" s="109" t="s">
        <v>10</v>
      </c>
      <c r="G15" s="109"/>
      <c r="H15" s="110" t="s">
        <v>125</v>
      </c>
      <c r="I15" s="111"/>
      <c r="J15" s="110" t="s">
        <v>78</v>
      </c>
      <c r="K15" s="111"/>
      <c r="L15" s="113"/>
      <c r="M15" s="114"/>
      <c r="N15" s="110" t="s">
        <v>81</v>
      </c>
      <c r="O15" s="111"/>
      <c r="P15" s="109" t="s">
        <v>14</v>
      </c>
      <c r="Q15" s="109"/>
      <c r="R15" s="109"/>
      <c r="S15" s="109" t="s">
        <v>17</v>
      </c>
      <c r="T15" s="109"/>
      <c r="U15" s="109" t="s">
        <v>131</v>
      </c>
      <c r="V15" s="109"/>
      <c r="W15" s="109"/>
    </row>
    <row r="16" spans="1:23" ht="25.5" x14ac:dyDescent="0.2">
      <c r="B16" s="109"/>
      <c r="C16" s="109"/>
      <c r="D16" s="109"/>
      <c r="E16" s="109"/>
      <c r="F16" s="7" t="s">
        <v>11</v>
      </c>
      <c r="G16" s="57" t="s">
        <v>12</v>
      </c>
      <c r="H16" s="57" t="s">
        <v>11</v>
      </c>
      <c r="I16" s="57" t="s">
        <v>12</v>
      </c>
      <c r="J16" s="7" t="s">
        <v>11</v>
      </c>
      <c r="K16" s="57" t="s">
        <v>12</v>
      </c>
      <c r="L16" s="7" t="s">
        <v>12</v>
      </c>
      <c r="M16" s="113"/>
      <c r="N16" s="7" t="s">
        <v>11</v>
      </c>
      <c r="O16" s="7" t="s">
        <v>12</v>
      </c>
      <c r="P16" s="7" t="s">
        <v>11</v>
      </c>
      <c r="Q16" s="57" t="s">
        <v>12</v>
      </c>
      <c r="R16" s="109"/>
      <c r="S16" s="7" t="s">
        <v>19</v>
      </c>
      <c r="T16" s="57" t="s">
        <v>12</v>
      </c>
      <c r="U16" s="7" t="s">
        <v>20</v>
      </c>
      <c r="V16" s="57" t="s">
        <v>12</v>
      </c>
      <c r="W16" s="109"/>
    </row>
    <row r="17" spans="2:25" x14ac:dyDescent="0.2">
      <c r="B17" s="15" t="s">
        <v>4</v>
      </c>
      <c r="C17" s="3">
        <f>C18+C19+C20+C21+C22+C23+C24+C25+C26+C27+C28+C29+C30+C31+C32+C33+C34+C35+C36+C37+C38+C39</f>
        <v>0</v>
      </c>
      <c r="D17" s="3">
        <f t="shared" ref="D17:W17" si="0">D18+D19+D20+D21+D22+D23+D24+D25+D26+D27+D28+D29+D30+D31+D32+D33+D34+D35+D36+D37+D38+D39</f>
        <v>14468</v>
      </c>
      <c r="E17" s="3">
        <f t="shared" si="0"/>
        <v>0</v>
      </c>
      <c r="F17" s="3"/>
      <c r="G17" s="3">
        <f t="shared" si="0"/>
        <v>0</v>
      </c>
      <c r="H17" s="3"/>
      <c r="I17" s="3">
        <f t="shared" si="0"/>
        <v>0</v>
      </c>
      <c r="J17" s="3"/>
      <c r="K17" s="3">
        <f t="shared" si="0"/>
        <v>0</v>
      </c>
      <c r="L17" s="3">
        <f t="shared" si="0"/>
        <v>0</v>
      </c>
      <c r="M17" s="3">
        <f t="shared" si="0"/>
        <v>0</v>
      </c>
      <c r="N17" s="3"/>
      <c r="O17" s="3">
        <f t="shared" si="0"/>
        <v>0</v>
      </c>
      <c r="P17" s="3"/>
      <c r="Q17" s="3">
        <f t="shared" si="0"/>
        <v>0</v>
      </c>
      <c r="R17" s="3">
        <f t="shared" si="0"/>
        <v>0</v>
      </c>
      <c r="S17" s="3"/>
      <c r="T17" s="3">
        <f t="shared" si="0"/>
        <v>0</v>
      </c>
      <c r="U17" s="3"/>
      <c r="V17" s="3">
        <f t="shared" si="0"/>
        <v>0</v>
      </c>
      <c r="W17" s="3">
        <f t="shared" si="0"/>
        <v>0</v>
      </c>
      <c r="Y17" s="8" t="e">
        <f t="shared" ref="Y17:Y48" si="1">W17/C17</f>
        <v>#DIV/0!</v>
      </c>
    </row>
    <row r="18" spans="2:25" hidden="1" x14ac:dyDescent="0.2">
      <c r="B18" s="10" t="s">
        <v>43</v>
      </c>
      <c r="C18" s="4"/>
      <c r="D18" s="64"/>
      <c r="E18" s="4">
        <f>C18*D18</f>
        <v>0</v>
      </c>
      <c r="F18" s="6"/>
      <c r="G18" s="4">
        <f>F18*E18</f>
        <v>0</v>
      </c>
      <c r="H18" s="6"/>
      <c r="I18" s="4">
        <f>E18*H18</f>
        <v>0</v>
      </c>
      <c r="J18" s="6"/>
      <c r="K18" s="4">
        <f>E18*J18</f>
        <v>0</v>
      </c>
      <c r="L18" s="4"/>
      <c r="M18" s="4"/>
      <c r="N18" s="6"/>
      <c r="O18" s="4">
        <f>E18*N18</f>
        <v>0</v>
      </c>
      <c r="P18" s="6"/>
      <c r="Q18" s="4">
        <f>E18*P18</f>
        <v>0</v>
      </c>
      <c r="R18" s="4">
        <f>(E18+G18+I18+K18+L18+O18+Q18)*M18</f>
        <v>0</v>
      </c>
      <c r="S18" s="4">
        <v>1.2</v>
      </c>
      <c r="T18" s="4">
        <f>(S18*R18)-R18</f>
        <v>0</v>
      </c>
      <c r="U18" s="6">
        <v>0.3</v>
      </c>
      <c r="V18" s="4">
        <f>R18*U18</f>
        <v>0</v>
      </c>
      <c r="W18" s="4">
        <f>R18+T18+V18</f>
        <v>0</v>
      </c>
      <c r="Y18" s="23" t="e">
        <f t="shared" si="1"/>
        <v>#DIV/0!</v>
      </c>
    </row>
    <row r="19" spans="2:25" hidden="1" x14ac:dyDescent="0.2">
      <c r="B19" s="9" t="s">
        <v>58</v>
      </c>
      <c r="C19" s="4"/>
      <c r="D19" s="64"/>
      <c r="E19" s="4">
        <f t="shared" ref="E19:E39" si="2">C19*D19</f>
        <v>0</v>
      </c>
      <c r="F19" s="6"/>
      <c r="G19" s="4">
        <f t="shared" ref="G19:G39" si="3">F19*E19</f>
        <v>0</v>
      </c>
      <c r="H19" s="6"/>
      <c r="I19" s="4">
        <f t="shared" ref="I19:I39" si="4">E19*H19</f>
        <v>0</v>
      </c>
      <c r="J19" s="6"/>
      <c r="K19" s="4">
        <f>E19*J19</f>
        <v>0</v>
      </c>
      <c r="L19" s="4"/>
      <c r="M19" s="4"/>
      <c r="N19" s="6"/>
      <c r="O19" s="4">
        <f t="shared" ref="O19:O39" si="5">E19*N19</f>
        <v>0</v>
      </c>
      <c r="P19" s="6"/>
      <c r="Q19" s="4">
        <f t="shared" ref="Q19:Q39" si="6">E19*P19</f>
        <v>0</v>
      </c>
      <c r="R19" s="4">
        <f t="shared" ref="R19:R34" si="7">(E19+G19+I19+K19+L19+O19+Q19)*M19</f>
        <v>0</v>
      </c>
      <c r="S19" s="4">
        <v>1.2</v>
      </c>
      <c r="T19" s="4">
        <f t="shared" ref="T19:T39" si="8">(S19*R19)-R19</f>
        <v>0</v>
      </c>
      <c r="U19" s="6">
        <v>0.3</v>
      </c>
      <c r="V19" s="4">
        <f t="shared" ref="V19:V39" si="9">R19*U19</f>
        <v>0</v>
      </c>
      <c r="W19" s="4">
        <f t="shared" ref="W19:W39" si="10">R19+T19+V19</f>
        <v>0</v>
      </c>
      <c r="Y19" s="23" t="e">
        <f t="shared" si="1"/>
        <v>#DIV/0!</v>
      </c>
    </row>
    <row r="20" spans="2:25" hidden="1" x14ac:dyDescent="0.2">
      <c r="B20" s="9" t="s">
        <v>59</v>
      </c>
      <c r="C20" s="4"/>
      <c r="D20" s="64"/>
      <c r="E20" s="4">
        <f t="shared" si="2"/>
        <v>0</v>
      </c>
      <c r="F20" s="6"/>
      <c r="G20" s="4">
        <f t="shared" si="3"/>
        <v>0</v>
      </c>
      <c r="H20" s="6"/>
      <c r="I20" s="4">
        <f t="shared" si="4"/>
        <v>0</v>
      </c>
      <c r="J20" s="6"/>
      <c r="K20" s="4">
        <f t="shared" ref="K20:K39" si="11">E20*J20</f>
        <v>0</v>
      </c>
      <c r="L20" s="4"/>
      <c r="M20" s="4"/>
      <c r="N20" s="6"/>
      <c r="O20" s="4">
        <f t="shared" si="5"/>
        <v>0</v>
      </c>
      <c r="P20" s="6"/>
      <c r="Q20" s="4">
        <f t="shared" si="6"/>
        <v>0</v>
      </c>
      <c r="R20" s="4">
        <f t="shared" si="7"/>
        <v>0</v>
      </c>
      <c r="S20" s="4">
        <v>1.2</v>
      </c>
      <c r="T20" s="4">
        <f t="shared" si="8"/>
        <v>0</v>
      </c>
      <c r="U20" s="6">
        <v>0.3</v>
      </c>
      <c r="V20" s="4">
        <f t="shared" si="9"/>
        <v>0</v>
      </c>
      <c r="W20" s="4">
        <f t="shared" si="10"/>
        <v>0</v>
      </c>
      <c r="Y20" s="23" t="e">
        <f t="shared" si="1"/>
        <v>#DIV/0!</v>
      </c>
    </row>
    <row r="21" spans="2:25" hidden="1" x14ac:dyDescent="0.2">
      <c r="B21" s="9" t="s">
        <v>60</v>
      </c>
      <c r="C21" s="4"/>
      <c r="D21" s="64"/>
      <c r="E21" s="4">
        <f t="shared" si="2"/>
        <v>0</v>
      </c>
      <c r="F21" s="6"/>
      <c r="G21" s="4">
        <f t="shared" si="3"/>
        <v>0</v>
      </c>
      <c r="H21" s="6"/>
      <c r="I21" s="4">
        <f t="shared" si="4"/>
        <v>0</v>
      </c>
      <c r="J21" s="6"/>
      <c r="K21" s="4">
        <f t="shared" si="11"/>
        <v>0</v>
      </c>
      <c r="L21" s="4"/>
      <c r="M21" s="4"/>
      <c r="N21" s="6"/>
      <c r="O21" s="4">
        <f t="shared" si="5"/>
        <v>0</v>
      </c>
      <c r="P21" s="6"/>
      <c r="Q21" s="4">
        <f t="shared" si="6"/>
        <v>0</v>
      </c>
      <c r="R21" s="4">
        <f t="shared" si="7"/>
        <v>0</v>
      </c>
      <c r="S21" s="4">
        <v>1.2</v>
      </c>
      <c r="T21" s="4">
        <f t="shared" si="8"/>
        <v>0</v>
      </c>
      <c r="U21" s="6">
        <v>0.3</v>
      </c>
      <c r="V21" s="4">
        <f t="shared" si="9"/>
        <v>0</v>
      </c>
      <c r="W21" s="4">
        <f t="shared" si="10"/>
        <v>0</v>
      </c>
      <c r="Y21" s="23" t="e">
        <f t="shared" si="1"/>
        <v>#DIV/0!</v>
      </c>
    </row>
    <row r="22" spans="2:25" hidden="1" x14ac:dyDescent="0.2">
      <c r="B22" s="9" t="s">
        <v>61</v>
      </c>
      <c r="C22" s="4"/>
      <c r="D22" s="64"/>
      <c r="E22" s="4">
        <f t="shared" si="2"/>
        <v>0</v>
      </c>
      <c r="F22" s="6"/>
      <c r="G22" s="4">
        <f t="shared" si="3"/>
        <v>0</v>
      </c>
      <c r="H22" s="6"/>
      <c r="I22" s="4">
        <f t="shared" si="4"/>
        <v>0</v>
      </c>
      <c r="J22" s="6"/>
      <c r="K22" s="4">
        <f t="shared" si="11"/>
        <v>0</v>
      </c>
      <c r="L22" s="4"/>
      <c r="M22" s="4"/>
      <c r="N22" s="6"/>
      <c r="O22" s="4">
        <f t="shared" si="5"/>
        <v>0</v>
      </c>
      <c r="P22" s="6"/>
      <c r="Q22" s="4">
        <f t="shared" si="6"/>
        <v>0</v>
      </c>
      <c r="R22" s="4">
        <f t="shared" si="7"/>
        <v>0</v>
      </c>
      <c r="S22" s="4">
        <v>1.2</v>
      </c>
      <c r="T22" s="4">
        <f t="shared" si="8"/>
        <v>0</v>
      </c>
      <c r="U22" s="6">
        <v>0.3</v>
      </c>
      <c r="V22" s="4">
        <f t="shared" si="9"/>
        <v>0</v>
      </c>
      <c r="W22" s="4">
        <f t="shared" si="10"/>
        <v>0</v>
      </c>
      <c r="Y22" s="23" t="e">
        <f t="shared" si="1"/>
        <v>#DIV/0!</v>
      </c>
    </row>
    <row r="23" spans="2:25" ht="25.5" hidden="1" x14ac:dyDescent="0.2">
      <c r="B23" s="9" t="s">
        <v>62</v>
      </c>
      <c r="C23" s="4"/>
      <c r="D23" s="64"/>
      <c r="E23" s="4">
        <f t="shared" si="2"/>
        <v>0</v>
      </c>
      <c r="F23" s="6"/>
      <c r="G23" s="4">
        <f t="shared" si="3"/>
        <v>0</v>
      </c>
      <c r="H23" s="6"/>
      <c r="I23" s="4">
        <f t="shared" si="4"/>
        <v>0</v>
      </c>
      <c r="J23" s="6"/>
      <c r="K23" s="4">
        <f t="shared" si="11"/>
        <v>0</v>
      </c>
      <c r="L23" s="4"/>
      <c r="M23" s="4"/>
      <c r="N23" s="6"/>
      <c r="O23" s="4">
        <f t="shared" si="5"/>
        <v>0</v>
      </c>
      <c r="P23" s="6"/>
      <c r="Q23" s="4">
        <f t="shared" si="6"/>
        <v>0</v>
      </c>
      <c r="R23" s="4">
        <f t="shared" si="7"/>
        <v>0</v>
      </c>
      <c r="S23" s="4">
        <v>1.2</v>
      </c>
      <c r="T23" s="4">
        <f t="shared" si="8"/>
        <v>0</v>
      </c>
      <c r="U23" s="6">
        <v>0.3</v>
      </c>
      <c r="V23" s="4">
        <f t="shared" si="9"/>
        <v>0</v>
      </c>
      <c r="W23" s="4">
        <f t="shared" si="10"/>
        <v>0</v>
      </c>
      <c r="Y23" s="23" t="e">
        <f t="shared" si="1"/>
        <v>#DIV/0!</v>
      </c>
    </row>
    <row r="24" spans="2:25" ht="25.5" hidden="1" x14ac:dyDescent="0.2">
      <c r="B24" s="9" t="s">
        <v>63</v>
      </c>
      <c r="C24" s="4"/>
      <c r="D24" s="64"/>
      <c r="E24" s="4">
        <f t="shared" si="2"/>
        <v>0</v>
      </c>
      <c r="F24" s="6"/>
      <c r="G24" s="4">
        <f t="shared" si="3"/>
        <v>0</v>
      </c>
      <c r="H24" s="6"/>
      <c r="I24" s="4">
        <f t="shared" si="4"/>
        <v>0</v>
      </c>
      <c r="J24" s="6"/>
      <c r="K24" s="4">
        <f t="shared" si="11"/>
        <v>0</v>
      </c>
      <c r="L24" s="4"/>
      <c r="M24" s="4"/>
      <c r="N24" s="6"/>
      <c r="O24" s="4">
        <f t="shared" si="5"/>
        <v>0</v>
      </c>
      <c r="P24" s="6"/>
      <c r="Q24" s="4">
        <f t="shared" si="6"/>
        <v>0</v>
      </c>
      <c r="R24" s="4">
        <f>(E24+G24+I24+K24+L24+O24+Q24)*M24</f>
        <v>0</v>
      </c>
      <c r="S24" s="4">
        <v>1.2</v>
      </c>
      <c r="T24" s="4">
        <f t="shared" si="8"/>
        <v>0</v>
      </c>
      <c r="U24" s="6">
        <v>0.3</v>
      </c>
      <c r="V24" s="4">
        <f t="shared" si="9"/>
        <v>0</v>
      </c>
      <c r="W24" s="4">
        <f t="shared" si="10"/>
        <v>0</v>
      </c>
      <c r="Y24" s="23" t="e">
        <f t="shared" si="1"/>
        <v>#DIV/0!</v>
      </c>
    </row>
    <row r="25" spans="2:25" hidden="1" x14ac:dyDescent="0.2">
      <c r="B25" s="9" t="s">
        <v>64</v>
      </c>
      <c r="C25" s="4"/>
      <c r="D25" s="64"/>
      <c r="E25" s="4">
        <f t="shared" si="2"/>
        <v>0</v>
      </c>
      <c r="F25" s="6"/>
      <c r="G25" s="4">
        <f t="shared" si="3"/>
        <v>0</v>
      </c>
      <c r="H25" s="6"/>
      <c r="I25" s="4">
        <f t="shared" si="4"/>
        <v>0</v>
      </c>
      <c r="J25" s="6"/>
      <c r="K25" s="4">
        <f t="shared" si="11"/>
        <v>0</v>
      </c>
      <c r="L25" s="4"/>
      <c r="M25" s="4"/>
      <c r="N25" s="6"/>
      <c r="O25" s="4">
        <f t="shared" si="5"/>
        <v>0</v>
      </c>
      <c r="P25" s="6"/>
      <c r="Q25" s="4">
        <f t="shared" si="6"/>
        <v>0</v>
      </c>
      <c r="R25" s="4">
        <f t="shared" si="7"/>
        <v>0</v>
      </c>
      <c r="S25" s="4">
        <v>1.2</v>
      </c>
      <c r="T25" s="4">
        <f t="shared" si="8"/>
        <v>0</v>
      </c>
      <c r="U25" s="6">
        <v>0.3</v>
      </c>
      <c r="V25" s="4">
        <f t="shared" si="9"/>
        <v>0</v>
      </c>
      <c r="W25" s="4">
        <f t="shared" si="10"/>
        <v>0</v>
      </c>
      <c r="Y25" s="23" t="e">
        <f t="shared" si="1"/>
        <v>#DIV/0!</v>
      </c>
    </row>
    <row r="26" spans="2:25" ht="25.5" hidden="1" x14ac:dyDescent="0.2">
      <c r="B26" s="9" t="s">
        <v>65</v>
      </c>
      <c r="C26" s="4"/>
      <c r="D26" s="64"/>
      <c r="E26" s="4">
        <f t="shared" si="2"/>
        <v>0</v>
      </c>
      <c r="F26" s="6"/>
      <c r="G26" s="4">
        <f t="shared" si="3"/>
        <v>0</v>
      </c>
      <c r="H26" s="6"/>
      <c r="I26" s="4">
        <f t="shared" si="4"/>
        <v>0</v>
      </c>
      <c r="J26" s="6"/>
      <c r="K26" s="4">
        <f t="shared" si="11"/>
        <v>0</v>
      </c>
      <c r="L26" s="4"/>
      <c r="M26" s="4"/>
      <c r="N26" s="6"/>
      <c r="O26" s="4">
        <f t="shared" si="5"/>
        <v>0</v>
      </c>
      <c r="P26" s="6"/>
      <c r="Q26" s="4">
        <f t="shared" si="6"/>
        <v>0</v>
      </c>
      <c r="R26" s="4">
        <f t="shared" si="7"/>
        <v>0</v>
      </c>
      <c r="S26" s="4">
        <v>1.2</v>
      </c>
      <c r="T26" s="4">
        <f t="shared" si="8"/>
        <v>0</v>
      </c>
      <c r="U26" s="6">
        <v>0.3</v>
      </c>
      <c r="V26" s="4">
        <f t="shared" si="9"/>
        <v>0</v>
      </c>
      <c r="W26" s="4">
        <f t="shared" si="10"/>
        <v>0</v>
      </c>
      <c r="Y26" s="23" t="e">
        <f t="shared" si="1"/>
        <v>#DIV/0!</v>
      </c>
    </row>
    <row r="27" spans="2:25" ht="25.5" hidden="1" x14ac:dyDescent="0.2">
      <c r="B27" s="10" t="s">
        <v>66</v>
      </c>
      <c r="C27" s="4"/>
      <c r="D27" s="64"/>
      <c r="E27" s="4">
        <f t="shared" si="2"/>
        <v>0</v>
      </c>
      <c r="F27" s="6"/>
      <c r="G27" s="4">
        <f t="shared" si="3"/>
        <v>0</v>
      </c>
      <c r="H27" s="6"/>
      <c r="I27" s="4">
        <f t="shared" si="4"/>
        <v>0</v>
      </c>
      <c r="J27" s="6"/>
      <c r="K27" s="4">
        <f t="shared" si="11"/>
        <v>0</v>
      </c>
      <c r="L27" s="4"/>
      <c r="M27" s="4"/>
      <c r="N27" s="6"/>
      <c r="O27" s="4">
        <f t="shared" si="5"/>
        <v>0</v>
      </c>
      <c r="P27" s="6"/>
      <c r="Q27" s="4">
        <f t="shared" si="6"/>
        <v>0</v>
      </c>
      <c r="R27" s="4">
        <f t="shared" si="7"/>
        <v>0</v>
      </c>
      <c r="S27" s="4">
        <v>1.2</v>
      </c>
      <c r="T27" s="4">
        <f t="shared" si="8"/>
        <v>0</v>
      </c>
      <c r="U27" s="6">
        <v>0.3</v>
      </c>
      <c r="V27" s="4">
        <f t="shared" si="9"/>
        <v>0</v>
      </c>
      <c r="W27" s="4">
        <f t="shared" si="10"/>
        <v>0</v>
      </c>
      <c r="Y27" s="23" t="e">
        <f t="shared" si="1"/>
        <v>#DIV/0!</v>
      </c>
    </row>
    <row r="28" spans="2:25" hidden="1" x14ac:dyDescent="0.2">
      <c r="B28" s="16" t="s">
        <v>55</v>
      </c>
      <c r="C28" s="4"/>
      <c r="D28" s="64"/>
      <c r="E28" s="4">
        <f t="shared" si="2"/>
        <v>0</v>
      </c>
      <c r="F28" s="6"/>
      <c r="G28" s="4">
        <f t="shared" si="3"/>
        <v>0</v>
      </c>
      <c r="H28" s="6"/>
      <c r="I28" s="4">
        <f t="shared" si="4"/>
        <v>0</v>
      </c>
      <c r="J28" s="6"/>
      <c r="K28" s="4">
        <f t="shared" si="11"/>
        <v>0</v>
      </c>
      <c r="L28" s="4"/>
      <c r="M28" s="4"/>
      <c r="N28" s="6"/>
      <c r="O28" s="4">
        <f t="shared" si="5"/>
        <v>0</v>
      </c>
      <c r="P28" s="6"/>
      <c r="Q28" s="4">
        <f t="shared" si="6"/>
        <v>0</v>
      </c>
      <c r="R28" s="4">
        <f t="shared" si="7"/>
        <v>0</v>
      </c>
      <c r="S28" s="4">
        <v>1.2</v>
      </c>
      <c r="T28" s="4">
        <f t="shared" si="8"/>
        <v>0</v>
      </c>
      <c r="U28" s="6">
        <v>0.3</v>
      </c>
      <c r="V28" s="4">
        <f t="shared" si="9"/>
        <v>0</v>
      </c>
      <c r="W28" s="4">
        <f t="shared" si="10"/>
        <v>0</v>
      </c>
      <c r="Y28" s="23" t="e">
        <f t="shared" si="1"/>
        <v>#DIV/0!</v>
      </c>
    </row>
    <row r="29" spans="2:25" hidden="1" x14ac:dyDescent="0.2">
      <c r="B29" s="71" t="s">
        <v>113</v>
      </c>
      <c r="C29" s="4"/>
      <c r="D29" s="64"/>
      <c r="E29" s="4">
        <f t="shared" si="2"/>
        <v>0</v>
      </c>
      <c r="F29" s="6"/>
      <c r="G29" s="4">
        <f t="shared" si="3"/>
        <v>0</v>
      </c>
      <c r="H29" s="6"/>
      <c r="I29" s="4">
        <f t="shared" si="4"/>
        <v>0</v>
      </c>
      <c r="J29" s="6"/>
      <c r="K29" s="4">
        <f t="shared" si="11"/>
        <v>0</v>
      </c>
      <c r="L29" s="4"/>
      <c r="M29" s="4"/>
      <c r="N29" s="6"/>
      <c r="O29" s="4">
        <f t="shared" si="5"/>
        <v>0</v>
      </c>
      <c r="P29" s="6"/>
      <c r="Q29" s="4">
        <f t="shared" si="6"/>
        <v>0</v>
      </c>
      <c r="R29" s="4">
        <f t="shared" si="7"/>
        <v>0</v>
      </c>
      <c r="S29" s="4">
        <v>1.2</v>
      </c>
      <c r="T29" s="4">
        <f t="shared" si="8"/>
        <v>0</v>
      </c>
      <c r="U29" s="6">
        <v>0.3</v>
      </c>
      <c r="V29" s="4">
        <f t="shared" si="9"/>
        <v>0</v>
      </c>
      <c r="W29" s="4">
        <f t="shared" si="10"/>
        <v>0</v>
      </c>
      <c r="Y29" s="23" t="e">
        <f t="shared" si="1"/>
        <v>#DIV/0!</v>
      </c>
    </row>
    <row r="30" spans="2:25" ht="25.5" hidden="1" x14ac:dyDescent="0.2">
      <c r="B30" s="71" t="s">
        <v>114</v>
      </c>
      <c r="C30" s="4"/>
      <c r="D30" s="64"/>
      <c r="E30" s="4">
        <f t="shared" si="2"/>
        <v>0</v>
      </c>
      <c r="F30" s="6"/>
      <c r="G30" s="4">
        <f t="shared" si="3"/>
        <v>0</v>
      </c>
      <c r="H30" s="6"/>
      <c r="I30" s="4">
        <f t="shared" si="4"/>
        <v>0</v>
      </c>
      <c r="J30" s="6"/>
      <c r="K30" s="4">
        <f t="shared" si="11"/>
        <v>0</v>
      </c>
      <c r="L30" s="4"/>
      <c r="M30" s="4"/>
      <c r="N30" s="6"/>
      <c r="O30" s="4">
        <f t="shared" si="5"/>
        <v>0</v>
      </c>
      <c r="P30" s="6"/>
      <c r="Q30" s="4">
        <f t="shared" si="6"/>
        <v>0</v>
      </c>
      <c r="R30" s="4">
        <f t="shared" si="7"/>
        <v>0</v>
      </c>
      <c r="S30" s="4">
        <v>1.2</v>
      </c>
      <c r="T30" s="4">
        <f t="shared" si="8"/>
        <v>0</v>
      </c>
      <c r="U30" s="6">
        <v>0.3</v>
      </c>
      <c r="V30" s="4">
        <f t="shared" si="9"/>
        <v>0</v>
      </c>
      <c r="W30" s="4">
        <f t="shared" si="10"/>
        <v>0</v>
      </c>
      <c r="Y30" s="23" t="e">
        <f t="shared" si="1"/>
        <v>#DIV/0!</v>
      </c>
    </row>
    <row r="31" spans="2:25" hidden="1" x14ac:dyDescent="0.2">
      <c r="B31" s="16"/>
      <c r="C31" s="4"/>
      <c r="D31" s="64"/>
      <c r="E31" s="4">
        <f t="shared" si="2"/>
        <v>0</v>
      </c>
      <c r="F31" s="6"/>
      <c r="G31" s="4">
        <f t="shared" si="3"/>
        <v>0</v>
      </c>
      <c r="H31" s="6"/>
      <c r="I31" s="4">
        <f t="shared" si="4"/>
        <v>0</v>
      </c>
      <c r="J31" s="6"/>
      <c r="K31" s="4">
        <f t="shared" si="11"/>
        <v>0</v>
      </c>
      <c r="L31" s="4"/>
      <c r="M31" s="4"/>
      <c r="N31" s="6"/>
      <c r="O31" s="4">
        <f t="shared" si="5"/>
        <v>0</v>
      </c>
      <c r="P31" s="6"/>
      <c r="Q31" s="4">
        <f t="shared" si="6"/>
        <v>0</v>
      </c>
      <c r="R31" s="4">
        <f t="shared" si="7"/>
        <v>0</v>
      </c>
      <c r="S31" s="4">
        <v>1.2</v>
      </c>
      <c r="T31" s="4">
        <f t="shared" si="8"/>
        <v>0</v>
      </c>
      <c r="U31" s="6">
        <v>0.3</v>
      </c>
      <c r="V31" s="4">
        <f t="shared" si="9"/>
        <v>0</v>
      </c>
      <c r="W31" s="4">
        <f t="shared" si="10"/>
        <v>0</v>
      </c>
      <c r="Y31" s="23" t="e">
        <f t="shared" si="1"/>
        <v>#DIV/0!</v>
      </c>
    </row>
    <row r="32" spans="2:25" hidden="1" x14ac:dyDescent="0.2">
      <c r="B32" s="16"/>
      <c r="C32" s="4"/>
      <c r="D32" s="64"/>
      <c r="E32" s="4">
        <f t="shared" si="2"/>
        <v>0</v>
      </c>
      <c r="F32" s="6"/>
      <c r="G32" s="4">
        <f t="shared" si="3"/>
        <v>0</v>
      </c>
      <c r="H32" s="6"/>
      <c r="I32" s="4">
        <f t="shared" si="4"/>
        <v>0</v>
      </c>
      <c r="J32" s="6"/>
      <c r="K32" s="4">
        <f t="shared" si="11"/>
        <v>0</v>
      </c>
      <c r="L32" s="4"/>
      <c r="M32" s="4"/>
      <c r="N32" s="6"/>
      <c r="O32" s="4">
        <f t="shared" si="5"/>
        <v>0</v>
      </c>
      <c r="P32" s="6"/>
      <c r="Q32" s="4">
        <f t="shared" si="6"/>
        <v>0</v>
      </c>
      <c r="R32" s="4">
        <f t="shared" si="7"/>
        <v>0</v>
      </c>
      <c r="S32" s="4">
        <v>1.2</v>
      </c>
      <c r="T32" s="4">
        <f t="shared" si="8"/>
        <v>0</v>
      </c>
      <c r="U32" s="6">
        <v>0.3</v>
      </c>
      <c r="V32" s="4">
        <f t="shared" si="9"/>
        <v>0</v>
      </c>
      <c r="W32" s="4">
        <f t="shared" si="10"/>
        <v>0</v>
      </c>
      <c r="Y32" s="23" t="e">
        <f t="shared" si="1"/>
        <v>#DIV/0!</v>
      </c>
    </row>
    <row r="33" spans="2:25" hidden="1" x14ac:dyDescent="0.2">
      <c r="B33" s="16"/>
      <c r="C33" s="4"/>
      <c r="D33" s="64"/>
      <c r="E33" s="4">
        <f t="shared" si="2"/>
        <v>0</v>
      </c>
      <c r="F33" s="6"/>
      <c r="G33" s="4">
        <f t="shared" si="3"/>
        <v>0</v>
      </c>
      <c r="H33" s="6"/>
      <c r="I33" s="4">
        <f t="shared" si="4"/>
        <v>0</v>
      </c>
      <c r="J33" s="6"/>
      <c r="K33" s="4">
        <f t="shared" si="11"/>
        <v>0</v>
      </c>
      <c r="L33" s="4"/>
      <c r="M33" s="4"/>
      <c r="N33" s="6"/>
      <c r="O33" s="4">
        <f t="shared" si="5"/>
        <v>0</v>
      </c>
      <c r="P33" s="6"/>
      <c r="Q33" s="4">
        <f t="shared" si="6"/>
        <v>0</v>
      </c>
      <c r="R33" s="4">
        <f t="shared" si="7"/>
        <v>0</v>
      </c>
      <c r="S33" s="4">
        <v>1.2</v>
      </c>
      <c r="T33" s="4">
        <f t="shared" si="8"/>
        <v>0</v>
      </c>
      <c r="U33" s="6">
        <v>0.3</v>
      </c>
      <c r="V33" s="4">
        <f t="shared" si="9"/>
        <v>0</v>
      </c>
      <c r="W33" s="4">
        <f t="shared" si="10"/>
        <v>0</v>
      </c>
      <c r="Y33" s="23" t="e">
        <f t="shared" si="1"/>
        <v>#DIV/0!</v>
      </c>
    </row>
    <row r="34" spans="2:25" hidden="1" x14ac:dyDescent="0.2">
      <c r="B34" s="16"/>
      <c r="C34" s="4"/>
      <c r="D34" s="64"/>
      <c r="E34" s="4">
        <f t="shared" si="2"/>
        <v>0</v>
      </c>
      <c r="F34" s="6"/>
      <c r="G34" s="4">
        <f t="shared" si="3"/>
        <v>0</v>
      </c>
      <c r="H34" s="6"/>
      <c r="I34" s="4">
        <f t="shared" si="4"/>
        <v>0</v>
      </c>
      <c r="J34" s="6"/>
      <c r="K34" s="4">
        <f t="shared" si="11"/>
        <v>0</v>
      </c>
      <c r="L34" s="4"/>
      <c r="M34" s="4"/>
      <c r="N34" s="6"/>
      <c r="O34" s="4">
        <f t="shared" si="5"/>
        <v>0</v>
      </c>
      <c r="P34" s="6"/>
      <c r="Q34" s="4">
        <f t="shared" si="6"/>
        <v>0</v>
      </c>
      <c r="R34" s="4">
        <f t="shared" si="7"/>
        <v>0</v>
      </c>
      <c r="S34" s="4">
        <v>1.2</v>
      </c>
      <c r="T34" s="4">
        <f t="shared" si="8"/>
        <v>0</v>
      </c>
      <c r="U34" s="6">
        <v>0.3</v>
      </c>
      <c r="V34" s="4">
        <f t="shared" si="9"/>
        <v>0</v>
      </c>
      <c r="W34" s="4">
        <f t="shared" si="10"/>
        <v>0</v>
      </c>
      <c r="Y34" s="23" t="e">
        <f t="shared" si="1"/>
        <v>#DIV/0!</v>
      </c>
    </row>
    <row r="35" spans="2:25" hidden="1" x14ac:dyDescent="0.2">
      <c r="B35" s="11" t="s">
        <v>67</v>
      </c>
      <c r="C35" s="4"/>
      <c r="D35" s="65">
        <v>7234</v>
      </c>
      <c r="E35" s="4">
        <f t="shared" si="2"/>
        <v>0</v>
      </c>
      <c r="F35" s="6"/>
      <c r="G35" s="4">
        <f t="shared" si="3"/>
        <v>0</v>
      </c>
      <c r="H35" s="6"/>
      <c r="I35" s="4">
        <f t="shared" si="4"/>
        <v>0</v>
      </c>
      <c r="J35" s="6"/>
      <c r="K35" s="4">
        <f t="shared" si="11"/>
        <v>0</v>
      </c>
      <c r="L35" s="4"/>
      <c r="M35" s="4"/>
      <c r="N35" s="6"/>
      <c r="O35" s="4">
        <f t="shared" si="5"/>
        <v>0</v>
      </c>
      <c r="P35" s="6"/>
      <c r="Q35" s="4">
        <f t="shared" si="6"/>
        <v>0</v>
      </c>
      <c r="R35" s="4">
        <f>E35+G35+I35+K35+L35+O35+Q35</f>
        <v>0</v>
      </c>
      <c r="S35" s="4">
        <v>1.2</v>
      </c>
      <c r="T35" s="4">
        <f t="shared" si="8"/>
        <v>0</v>
      </c>
      <c r="U35" s="6">
        <v>0.3</v>
      </c>
      <c r="V35" s="4">
        <f t="shared" si="9"/>
        <v>0</v>
      </c>
      <c r="W35" s="4">
        <f t="shared" si="10"/>
        <v>0</v>
      </c>
      <c r="Y35" s="23" t="e">
        <f t="shared" si="1"/>
        <v>#DIV/0!</v>
      </c>
    </row>
    <row r="36" spans="2:25" hidden="1" x14ac:dyDescent="0.2">
      <c r="B36" s="11" t="s">
        <v>68</v>
      </c>
      <c r="C36" s="4"/>
      <c r="D36" s="66">
        <v>7234</v>
      </c>
      <c r="E36" s="4">
        <f t="shared" si="2"/>
        <v>0</v>
      </c>
      <c r="F36" s="6"/>
      <c r="G36" s="4">
        <f t="shared" si="3"/>
        <v>0</v>
      </c>
      <c r="H36" s="6"/>
      <c r="I36" s="4">
        <f t="shared" si="4"/>
        <v>0</v>
      </c>
      <c r="J36" s="6"/>
      <c r="K36" s="4">
        <f t="shared" si="11"/>
        <v>0</v>
      </c>
      <c r="L36" s="4"/>
      <c r="M36" s="4"/>
      <c r="N36" s="6"/>
      <c r="O36" s="4">
        <f t="shared" si="5"/>
        <v>0</v>
      </c>
      <c r="P36" s="6"/>
      <c r="Q36" s="4">
        <f t="shared" si="6"/>
        <v>0</v>
      </c>
      <c r="R36" s="4">
        <f>E36+G36+I36+K36+L36+O36+Q36</f>
        <v>0</v>
      </c>
      <c r="S36" s="4">
        <v>1.2</v>
      </c>
      <c r="T36" s="4">
        <f t="shared" si="8"/>
        <v>0</v>
      </c>
      <c r="U36" s="6">
        <v>0.3</v>
      </c>
      <c r="V36" s="4">
        <f t="shared" si="9"/>
        <v>0</v>
      </c>
      <c r="W36" s="4">
        <f t="shared" si="10"/>
        <v>0</v>
      </c>
      <c r="Y36" s="23" t="e">
        <f t="shared" si="1"/>
        <v>#DIV/0!</v>
      </c>
    </row>
    <row r="37" spans="2:25" hidden="1" x14ac:dyDescent="0.2">
      <c r="B37" s="11"/>
      <c r="C37" s="4"/>
      <c r="D37" s="64"/>
      <c r="E37" s="4">
        <f t="shared" si="2"/>
        <v>0</v>
      </c>
      <c r="F37" s="6"/>
      <c r="G37" s="4">
        <f t="shared" si="3"/>
        <v>0</v>
      </c>
      <c r="H37" s="6"/>
      <c r="I37" s="4">
        <f t="shared" si="4"/>
        <v>0</v>
      </c>
      <c r="J37" s="6"/>
      <c r="K37" s="4">
        <f t="shared" si="11"/>
        <v>0</v>
      </c>
      <c r="L37" s="4"/>
      <c r="M37" s="4"/>
      <c r="N37" s="6"/>
      <c r="O37" s="4">
        <f t="shared" si="5"/>
        <v>0</v>
      </c>
      <c r="P37" s="6"/>
      <c r="Q37" s="4">
        <f t="shared" si="6"/>
        <v>0</v>
      </c>
      <c r="R37" s="4">
        <f>(E37+G37+I37+K37+L37+O37+Q37)*M37</f>
        <v>0</v>
      </c>
      <c r="S37" s="4">
        <v>1.2</v>
      </c>
      <c r="T37" s="4">
        <f t="shared" si="8"/>
        <v>0</v>
      </c>
      <c r="U37" s="6">
        <v>0.3</v>
      </c>
      <c r="V37" s="4">
        <f t="shared" si="9"/>
        <v>0</v>
      </c>
      <c r="W37" s="4">
        <f t="shared" si="10"/>
        <v>0</v>
      </c>
      <c r="Y37" s="23" t="e">
        <f t="shared" si="1"/>
        <v>#DIV/0!</v>
      </c>
    </row>
    <row r="38" spans="2:25" hidden="1" x14ac:dyDescent="0.2">
      <c r="B38" s="11"/>
      <c r="C38" s="4"/>
      <c r="D38" s="64"/>
      <c r="E38" s="4">
        <f t="shared" si="2"/>
        <v>0</v>
      </c>
      <c r="F38" s="6"/>
      <c r="G38" s="4">
        <f t="shared" si="3"/>
        <v>0</v>
      </c>
      <c r="H38" s="6"/>
      <c r="I38" s="4">
        <f t="shared" si="4"/>
        <v>0</v>
      </c>
      <c r="J38" s="6"/>
      <c r="K38" s="4">
        <f t="shared" si="11"/>
        <v>0</v>
      </c>
      <c r="L38" s="4"/>
      <c r="M38" s="4"/>
      <c r="N38" s="6"/>
      <c r="O38" s="4">
        <f t="shared" si="5"/>
        <v>0</v>
      </c>
      <c r="P38" s="6"/>
      <c r="Q38" s="4">
        <f t="shared" si="6"/>
        <v>0</v>
      </c>
      <c r="R38" s="4">
        <f t="shared" ref="R38:R39" si="12">(E38+G38+I38+K38+L38+O38+Q38)*M38</f>
        <v>0</v>
      </c>
      <c r="S38" s="4">
        <v>1.2</v>
      </c>
      <c r="T38" s="4">
        <f t="shared" si="8"/>
        <v>0</v>
      </c>
      <c r="U38" s="6">
        <v>0.3</v>
      </c>
      <c r="V38" s="4">
        <f t="shared" si="9"/>
        <v>0</v>
      </c>
      <c r="W38" s="4">
        <f t="shared" si="10"/>
        <v>0</v>
      </c>
      <c r="Y38" s="23" t="e">
        <f t="shared" si="1"/>
        <v>#DIV/0!</v>
      </c>
    </row>
    <row r="39" spans="2:25" hidden="1" x14ac:dyDescent="0.2">
      <c r="B39" s="11"/>
      <c r="C39" s="4"/>
      <c r="D39" s="64"/>
      <c r="E39" s="4">
        <f t="shared" si="2"/>
        <v>0</v>
      </c>
      <c r="F39" s="6"/>
      <c r="G39" s="4">
        <f t="shared" si="3"/>
        <v>0</v>
      </c>
      <c r="H39" s="6"/>
      <c r="I39" s="4">
        <f t="shared" si="4"/>
        <v>0</v>
      </c>
      <c r="J39" s="6"/>
      <c r="K39" s="4">
        <f t="shared" si="11"/>
        <v>0</v>
      </c>
      <c r="L39" s="4"/>
      <c r="M39" s="4"/>
      <c r="N39" s="6"/>
      <c r="O39" s="4">
        <f t="shared" si="5"/>
        <v>0</v>
      </c>
      <c r="P39" s="6"/>
      <c r="Q39" s="4">
        <f t="shared" si="6"/>
        <v>0</v>
      </c>
      <c r="R39" s="4">
        <f t="shared" si="12"/>
        <v>0</v>
      </c>
      <c r="S39" s="4">
        <v>1.2</v>
      </c>
      <c r="T39" s="4">
        <f t="shared" si="8"/>
        <v>0</v>
      </c>
      <c r="U39" s="6">
        <v>0.3</v>
      </c>
      <c r="V39" s="4">
        <f t="shared" si="9"/>
        <v>0</v>
      </c>
      <c r="W39" s="4">
        <f t="shared" si="10"/>
        <v>0</v>
      </c>
      <c r="Y39" s="23" t="e">
        <f t="shared" si="1"/>
        <v>#DIV/0!</v>
      </c>
    </row>
    <row r="40" spans="2:25" hidden="1" x14ac:dyDescent="0.2">
      <c r="B40" s="15" t="s">
        <v>3</v>
      </c>
      <c r="C40" s="3"/>
      <c r="D40" s="63"/>
      <c r="E40" s="3">
        <f>C40*D40</f>
        <v>0</v>
      </c>
      <c r="F40" s="5"/>
      <c r="G40" s="3">
        <f>F40*E40</f>
        <v>0</v>
      </c>
      <c r="H40" s="5"/>
      <c r="I40" s="3">
        <f>E40*H40</f>
        <v>0</v>
      </c>
      <c r="J40" s="5"/>
      <c r="K40" s="3">
        <f>E40*J40</f>
        <v>0</v>
      </c>
      <c r="L40" s="3"/>
      <c r="M40" s="3"/>
      <c r="N40" s="5"/>
      <c r="O40" s="3"/>
      <c r="P40" s="5"/>
      <c r="Q40" s="3">
        <f>E40*P40</f>
        <v>0</v>
      </c>
      <c r="R40" s="3">
        <f>E40+G40+I40+K40+L40+M40</f>
        <v>0</v>
      </c>
      <c r="S40" s="3">
        <v>1.2</v>
      </c>
      <c r="T40" s="3">
        <f>(S40*R40)-R40</f>
        <v>0</v>
      </c>
      <c r="U40" s="5">
        <v>0.3</v>
      </c>
      <c r="V40" s="3">
        <f>R40*U40</f>
        <v>0</v>
      </c>
      <c r="W40" s="3">
        <f>T40+V40+R40</f>
        <v>0</v>
      </c>
      <c r="Y40" s="23" t="e">
        <f t="shared" si="1"/>
        <v>#DIV/0!</v>
      </c>
    </row>
    <row r="41" spans="2:25" hidden="1" x14ac:dyDescent="0.2">
      <c r="B41" s="15" t="s">
        <v>2</v>
      </c>
      <c r="C41" s="3">
        <f>C42+C43+C44+C45+C46+C47+C48+C49+C50+C51+C52+C53+C55+C56+C57+C58+C59+C60+C61+C62+C63+C64+C65</f>
        <v>0</v>
      </c>
      <c r="D41" s="3">
        <f t="shared" ref="D41:W41" si="13">D42+D43+D44+D45+D46+D47+D48+D49+D50+D51+D52+D53+D55+D56+D57+D58+D59+D60+D61+D62+D63+D64+D65</f>
        <v>112553</v>
      </c>
      <c r="E41" s="3">
        <f t="shared" si="13"/>
        <v>0</v>
      </c>
      <c r="F41" s="3"/>
      <c r="G41" s="3">
        <f t="shared" si="13"/>
        <v>0</v>
      </c>
      <c r="H41" s="3"/>
      <c r="I41" s="3">
        <f t="shared" si="13"/>
        <v>0</v>
      </c>
      <c r="J41" s="3"/>
      <c r="K41" s="3">
        <f t="shared" si="13"/>
        <v>0</v>
      </c>
      <c r="L41" s="3">
        <f t="shared" si="13"/>
        <v>0</v>
      </c>
      <c r="M41" s="3">
        <f t="shared" si="13"/>
        <v>0</v>
      </c>
      <c r="N41" s="3"/>
      <c r="O41" s="3">
        <f t="shared" si="13"/>
        <v>0</v>
      </c>
      <c r="P41" s="3"/>
      <c r="Q41" s="3">
        <f t="shared" si="13"/>
        <v>0</v>
      </c>
      <c r="R41" s="3">
        <f t="shared" si="13"/>
        <v>0</v>
      </c>
      <c r="S41" s="3"/>
      <c r="T41" s="3">
        <f t="shared" si="13"/>
        <v>0</v>
      </c>
      <c r="U41" s="3"/>
      <c r="V41" s="3">
        <f t="shared" si="13"/>
        <v>0</v>
      </c>
      <c r="W41" s="3">
        <f t="shared" si="13"/>
        <v>0</v>
      </c>
      <c r="Y41" s="23" t="e">
        <f t="shared" si="1"/>
        <v>#DIV/0!</v>
      </c>
    </row>
    <row r="42" spans="2:25" hidden="1" x14ac:dyDescent="0.2">
      <c r="B42" s="12" t="s">
        <v>73</v>
      </c>
      <c r="C42" s="4"/>
      <c r="D42" s="64">
        <v>5737</v>
      </c>
      <c r="E42" s="4">
        <f t="shared" ref="E42:E65" si="14">C42*D42</f>
        <v>0</v>
      </c>
      <c r="F42" s="6"/>
      <c r="G42" s="4">
        <f t="shared" ref="G42:G65" si="15">F42*E42</f>
        <v>0</v>
      </c>
      <c r="H42" s="6"/>
      <c r="I42" s="4">
        <f>D42*H42</f>
        <v>0</v>
      </c>
      <c r="J42" s="6"/>
      <c r="K42" s="4">
        <f>E42*J42</f>
        <v>0</v>
      </c>
      <c r="L42" s="4"/>
      <c r="M42" s="4"/>
      <c r="N42" s="6"/>
      <c r="O42" s="4">
        <f>E42*N42</f>
        <v>0</v>
      </c>
      <c r="P42" s="6"/>
      <c r="Q42" s="4">
        <f>E42*P42</f>
        <v>0</v>
      </c>
      <c r="R42" s="4">
        <f>E42+G42+I42+K42+L42+M42+O42+Q42</f>
        <v>0</v>
      </c>
      <c r="S42" s="4">
        <v>1.2</v>
      </c>
      <c r="T42" s="4">
        <f>(S42*R42)-R42</f>
        <v>0</v>
      </c>
      <c r="U42" s="6">
        <v>0.3</v>
      </c>
      <c r="V42" s="4">
        <f t="shared" ref="V42:V65" si="16">R42*U42</f>
        <v>0</v>
      </c>
      <c r="W42" s="4">
        <f>R42+T42+V42</f>
        <v>0</v>
      </c>
      <c r="Y42" s="23" t="e">
        <f t="shared" si="1"/>
        <v>#DIV/0!</v>
      </c>
    </row>
    <row r="43" spans="2:25" ht="24" hidden="1" customHeight="1" x14ac:dyDescent="0.2">
      <c r="B43" s="12" t="s">
        <v>34</v>
      </c>
      <c r="C43" s="4"/>
      <c r="D43" s="64">
        <v>5737</v>
      </c>
      <c r="E43" s="4">
        <f t="shared" si="14"/>
        <v>0</v>
      </c>
      <c r="F43" s="6"/>
      <c r="G43" s="4">
        <f t="shared" si="15"/>
        <v>0</v>
      </c>
      <c r="H43" s="6"/>
      <c r="I43" s="4">
        <f t="shared" ref="I43:I65" si="17">D43*H43</f>
        <v>0</v>
      </c>
      <c r="J43" s="6"/>
      <c r="K43" s="4">
        <f t="shared" ref="K43:K65" si="18">E43*J43</f>
        <v>0</v>
      </c>
      <c r="L43" s="4"/>
      <c r="M43" s="4"/>
      <c r="N43" s="6"/>
      <c r="O43" s="4">
        <f t="shared" ref="O43:O65" si="19">E43*N43</f>
        <v>0</v>
      </c>
      <c r="P43" s="6"/>
      <c r="Q43" s="4">
        <f t="shared" ref="Q43:Q65" si="20">E43*P43</f>
        <v>0</v>
      </c>
      <c r="R43" s="4">
        <f t="shared" ref="R43:R65" si="21">E43+G43+I43+K43+L43+M43+O43+Q43</f>
        <v>0</v>
      </c>
      <c r="S43" s="4">
        <v>1.2</v>
      </c>
      <c r="T43" s="4">
        <f t="shared" ref="T43:T65" si="22">(S43*R43)-R43</f>
        <v>0</v>
      </c>
      <c r="U43" s="6">
        <v>0.3</v>
      </c>
      <c r="V43" s="4">
        <f t="shared" si="16"/>
        <v>0</v>
      </c>
      <c r="W43" s="4">
        <f t="shared" ref="W43:W65" si="23">R43+T43+V43</f>
        <v>0</v>
      </c>
      <c r="Y43" s="23" t="e">
        <f t="shared" si="1"/>
        <v>#DIV/0!</v>
      </c>
    </row>
    <row r="44" spans="2:25" hidden="1" x14ac:dyDescent="0.2">
      <c r="B44" s="12" t="s">
        <v>74</v>
      </c>
      <c r="C44" s="4"/>
      <c r="D44" s="64">
        <v>5794</v>
      </c>
      <c r="E44" s="4">
        <f t="shared" si="14"/>
        <v>0</v>
      </c>
      <c r="F44" s="6"/>
      <c r="G44" s="4">
        <f t="shared" si="15"/>
        <v>0</v>
      </c>
      <c r="H44" s="6"/>
      <c r="I44" s="4">
        <f t="shared" si="17"/>
        <v>0</v>
      </c>
      <c r="J44" s="6"/>
      <c r="K44" s="4">
        <f t="shared" si="18"/>
        <v>0</v>
      </c>
      <c r="L44" s="4"/>
      <c r="M44" s="4"/>
      <c r="N44" s="6"/>
      <c r="O44" s="4">
        <f t="shared" si="19"/>
        <v>0</v>
      </c>
      <c r="P44" s="6"/>
      <c r="Q44" s="4">
        <f t="shared" si="20"/>
        <v>0</v>
      </c>
      <c r="R44" s="4">
        <f t="shared" si="21"/>
        <v>0</v>
      </c>
      <c r="S44" s="4">
        <v>1.2</v>
      </c>
      <c r="T44" s="4">
        <f t="shared" si="22"/>
        <v>0</v>
      </c>
      <c r="U44" s="6">
        <v>0.3</v>
      </c>
      <c r="V44" s="4">
        <f t="shared" si="16"/>
        <v>0</v>
      </c>
      <c r="W44" s="4">
        <f t="shared" si="23"/>
        <v>0</v>
      </c>
      <c r="Y44" s="23" t="e">
        <f t="shared" si="1"/>
        <v>#DIV/0!</v>
      </c>
    </row>
    <row r="45" spans="2:25" hidden="1" x14ac:dyDescent="0.2">
      <c r="B45" s="12" t="s">
        <v>75</v>
      </c>
      <c r="C45" s="4"/>
      <c r="D45" s="64">
        <v>5794</v>
      </c>
      <c r="E45" s="4">
        <f>C45*D45</f>
        <v>0</v>
      </c>
      <c r="F45" s="6"/>
      <c r="G45" s="4">
        <f t="shared" si="15"/>
        <v>0</v>
      </c>
      <c r="H45" s="6"/>
      <c r="I45" s="4">
        <f>D45*H45</f>
        <v>0</v>
      </c>
      <c r="J45" s="6"/>
      <c r="K45" s="4">
        <f t="shared" si="18"/>
        <v>0</v>
      </c>
      <c r="L45" s="4"/>
      <c r="M45" s="4"/>
      <c r="N45" s="6"/>
      <c r="O45" s="4">
        <f t="shared" si="19"/>
        <v>0</v>
      </c>
      <c r="P45" s="6"/>
      <c r="Q45" s="4">
        <f t="shared" si="20"/>
        <v>0</v>
      </c>
      <c r="R45" s="4">
        <f t="shared" si="21"/>
        <v>0</v>
      </c>
      <c r="S45" s="4">
        <v>1.2</v>
      </c>
      <c r="T45" s="4">
        <f t="shared" si="22"/>
        <v>0</v>
      </c>
      <c r="U45" s="6">
        <v>0.3</v>
      </c>
      <c r="V45" s="4">
        <f t="shared" si="16"/>
        <v>0</v>
      </c>
      <c r="W45" s="4">
        <f t="shared" si="23"/>
        <v>0</v>
      </c>
      <c r="Y45" s="23" t="e">
        <f t="shared" si="1"/>
        <v>#DIV/0!</v>
      </c>
    </row>
    <row r="46" spans="2:25" hidden="1" x14ac:dyDescent="0.2">
      <c r="B46" s="12" t="s">
        <v>35</v>
      </c>
      <c r="C46" s="4"/>
      <c r="D46" s="64">
        <v>5794</v>
      </c>
      <c r="E46" s="4">
        <f t="shared" si="14"/>
        <v>0</v>
      </c>
      <c r="F46" s="6"/>
      <c r="G46" s="4">
        <f t="shared" si="15"/>
        <v>0</v>
      </c>
      <c r="H46" s="6"/>
      <c r="I46" s="4">
        <f t="shared" si="17"/>
        <v>0</v>
      </c>
      <c r="J46" s="6"/>
      <c r="K46" s="4">
        <f t="shared" si="18"/>
        <v>0</v>
      </c>
      <c r="L46" s="4"/>
      <c r="M46" s="4"/>
      <c r="N46" s="6"/>
      <c r="O46" s="4">
        <f t="shared" si="19"/>
        <v>0</v>
      </c>
      <c r="P46" s="6"/>
      <c r="Q46" s="4">
        <f t="shared" si="20"/>
        <v>0</v>
      </c>
      <c r="R46" s="4">
        <f t="shared" si="21"/>
        <v>0</v>
      </c>
      <c r="S46" s="4">
        <v>1.2</v>
      </c>
      <c r="T46" s="4">
        <f t="shared" si="22"/>
        <v>0</v>
      </c>
      <c r="U46" s="6">
        <v>0.3</v>
      </c>
      <c r="V46" s="4">
        <f t="shared" si="16"/>
        <v>0</v>
      </c>
      <c r="W46" s="4">
        <f t="shared" si="23"/>
        <v>0</v>
      </c>
      <c r="Y46" s="23" t="e">
        <f t="shared" si="1"/>
        <v>#DIV/0!</v>
      </c>
    </row>
    <row r="47" spans="2:25" hidden="1" x14ac:dyDescent="0.2">
      <c r="B47" s="17" t="s">
        <v>38</v>
      </c>
      <c r="C47" s="4"/>
      <c r="D47" s="64">
        <v>5908</v>
      </c>
      <c r="E47" s="4">
        <f t="shared" si="14"/>
        <v>0</v>
      </c>
      <c r="F47" s="6"/>
      <c r="G47" s="4">
        <f t="shared" si="15"/>
        <v>0</v>
      </c>
      <c r="H47" s="6"/>
      <c r="I47" s="4">
        <f t="shared" si="17"/>
        <v>0</v>
      </c>
      <c r="J47" s="6"/>
      <c r="K47" s="4">
        <f t="shared" si="18"/>
        <v>0</v>
      </c>
      <c r="L47" s="4"/>
      <c r="M47" s="4"/>
      <c r="N47" s="6"/>
      <c r="O47" s="4">
        <f t="shared" si="19"/>
        <v>0</v>
      </c>
      <c r="P47" s="6"/>
      <c r="Q47" s="4">
        <f t="shared" si="20"/>
        <v>0</v>
      </c>
      <c r="R47" s="4">
        <f t="shared" si="21"/>
        <v>0</v>
      </c>
      <c r="S47" s="4">
        <v>1.2</v>
      </c>
      <c r="T47" s="4">
        <f t="shared" si="22"/>
        <v>0</v>
      </c>
      <c r="U47" s="6">
        <v>0.3</v>
      </c>
      <c r="V47" s="4">
        <f t="shared" si="16"/>
        <v>0</v>
      </c>
      <c r="W47" s="4">
        <f t="shared" si="23"/>
        <v>0</v>
      </c>
      <c r="Y47" s="23" t="e">
        <f t="shared" si="1"/>
        <v>#DIV/0!</v>
      </c>
    </row>
    <row r="48" spans="2:25" hidden="1" x14ac:dyDescent="0.2">
      <c r="B48" s="12" t="s">
        <v>37</v>
      </c>
      <c r="C48" s="4"/>
      <c r="D48" s="64">
        <v>5908</v>
      </c>
      <c r="E48" s="4">
        <f t="shared" si="14"/>
        <v>0</v>
      </c>
      <c r="F48" s="6"/>
      <c r="G48" s="4">
        <f t="shared" si="15"/>
        <v>0</v>
      </c>
      <c r="H48" s="6"/>
      <c r="I48" s="4">
        <f t="shared" si="17"/>
        <v>0</v>
      </c>
      <c r="J48" s="6"/>
      <c r="K48" s="4">
        <f t="shared" si="18"/>
        <v>0</v>
      </c>
      <c r="L48" s="4"/>
      <c r="M48" s="4"/>
      <c r="N48" s="6"/>
      <c r="O48" s="4">
        <f t="shared" si="19"/>
        <v>0</v>
      </c>
      <c r="P48" s="6"/>
      <c r="Q48" s="4">
        <f t="shared" si="20"/>
        <v>0</v>
      </c>
      <c r="R48" s="4">
        <f t="shared" si="21"/>
        <v>0</v>
      </c>
      <c r="S48" s="4">
        <v>1.2</v>
      </c>
      <c r="T48" s="4">
        <f t="shared" si="22"/>
        <v>0</v>
      </c>
      <c r="U48" s="6">
        <v>0.3</v>
      </c>
      <c r="V48" s="4">
        <f t="shared" si="16"/>
        <v>0</v>
      </c>
      <c r="W48" s="4">
        <f t="shared" si="23"/>
        <v>0</v>
      </c>
      <c r="Y48" s="23" t="e">
        <f t="shared" si="1"/>
        <v>#DIV/0!</v>
      </c>
    </row>
    <row r="49" spans="2:25" hidden="1" x14ac:dyDescent="0.2">
      <c r="B49" s="12" t="s">
        <v>41</v>
      </c>
      <c r="C49" s="4"/>
      <c r="D49" s="64">
        <v>6081</v>
      </c>
      <c r="E49" s="4">
        <f t="shared" si="14"/>
        <v>0</v>
      </c>
      <c r="F49" s="6"/>
      <c r="G49" s="4">
        <f t="shared" si="15"/>
        <v>0</v>
      </c>
      <c r="H49" s="6"/>
      <c r="I49" s="4">
        <f t="shared" si="17"/>
        <v>0</v>
      </c>
      <c r="J49" s="6"/>
      <c r="K49" s="4">
        <f t="shared" si="18"/>
        <v>0</v>
      </c>
      <c r="L49" s="4"/>
      <c r="M49" s="4"/>
      <c r="N49" s="6"/>
      <c r="O49" s="4">
        <f t="shared" si="19"/>
        <v>0</v>
      </c>
      <c r="P49" s="6"/>
      <c r="Q49" s="4">
        <f t="shared" si="20"/>
        <v>0</v>
      </c>
      <c r="R49" s="4">
        <f t="shared" si="21"/>
        <v>0</v>
      </c>
      <c r="S49" s="4">
        <v>1.2</v>
      </c>
      <c r="T49" s="4">
        <f t="shared" si="22"/>
        <v>0</v>
      </c>
      <c r="U49" s="6">
        <v>0.3</v>
      </c>
      <c r="V49" s="4">
        <f t="shared" si="16"/>
        <v>0</v>
      </c>
      <c r="W49" s="4">
        <f t="shared" si="23"/>
        <v>0</v>
      </c>
      <c r="Y49" s="23" t="e">
        <f t="shared" ref="Y49:Y80" si="24">W49/C49</f>
        <v>#DIV/0!</v>
      </c>
    </row>
    <row r="50" spans="2:25" hidden="1" x14ac:dyDescent="0.2">
      <c r="B50" s="12" t="s">
        <v>40</v>
      </c>
      <c r="C50" s="4"/>
      <c r="D50" s="64">
        <v>6081</v>
      </c>
      <c r="E50" s="4">
        <f t="shared" si="14"/>
        <v>0</v>
      </c>
      <c r="F50" s="6"/>
      <c r="G50" s="4">
        <f t="shared" si="15"/>
        <v>0</v>
      </c>
      <c r="H50" s="6"/>
      <c r="I50" s="4">
        <f t="shared" si="17"/>
        <v>0</v>
      </c>
      <c r="J50" s="6"/>
      <c r="K50" s="4">
        <f t="shared" si="18"/>
        <v>0</v>
      </c>
      <c r="L50" s="4"/>
      <c r="M50" s="4"/>
      <c r="N50" s="6"/>
      <c r="O50" s="4">
        <f t="shared" si="19"/>
        <v>0</v>
      </c>
      <c r="P50" s="6"/>
      <c r="Q50" s="4">
        <f t="shared" si="20"/>
        <v>0</v>
      </c>
      <c r="R50" s="4">
        <f t="shared" si="21"/>
        <v>0</v>
      </c>
      <c r="S50" s="4">
        <v>1.2</v>
      </c>
      <c r="T50" s="4">
        <f t="shared" si="22"/>
        <v>0</v>
      </c>
      <c r="U50" s="6">
        <v>0.3</v>
      </c>
      <c r="V50" s="4">
        <f t="shared" si="16"/>
        <v>0</v>
      </c>
      <c r="W50" s="4">
        <f t="shared" si="23"/>
        <v>0</v>
      </c>
      <c r="Y50" s="23" t="e">
        <f t="shared" si="24"/>
        <v>#DIV/0!</v>
      </c>
    </row>
    <row r="51" spans="2:25" hidden="1" x14ac:dyDescent="0.2">
      <c r="B51" s="12" t="s">
        <v>42</v>
      </c>
      <c r="C51" s="4"/>
      <c r="D51" s="64">
        <v>6081</v>
      </c>
      <c r="E51" s="4">
        <f t="shared" si="14"/>
        <v>0</v>
      </c>
      <c r="F51" s="6"/>
      <c r="G51" s="4">
        <f t="shared" si="15"/>
        <v>0</v>
      </c>
      <c r="H51" s="6"/>
      <c r="I51" s="4">
        <f t="shared" si="17"/>
        <v>0</v>
      </c>
      <c r="J51" s="6"/>
      <c r="K51" s="4">
        <f t="shared" si="18"/>
        <v>0</v>
      </c>
      <c r="L51" s="4"/>
      <c r="M51" s="4"/>
      <c r="N51" s="6"/>
      <c r="O51" s="4">
        <f t="shared" si="19"/>
        <v>0</v>
      </c>
      <c r="P51" s="6"/>
      <c r="Q51" s="4">
        <f t="shared" si="20"/>
        <v>0</v>
      </c>
      <c r="R51" s="4">
        <f t="shared" si="21"/>
        <v>0</v>
      </c>
      <c r="S51" s="4">
        <v>1.2</v>
      </c>
      <c r="T51" s="4">
        <f t="shared" si="22"/>
        <v>0</v>
      </c>
      <c r="U51" s="6">
        <v>0.3</v>
      </c>
      <c r="V51" s="4">
        <f t="shared" si="16"/>
        <v>0</v>
      </c>
      <c r="W51" s="4">
        <f t="shared" si="23"/>
        <v>0</v>
      </c>
      <c r="Y51" s="23" t="e">
        <f t="shared" si="24"/>
        <v>#DIV/0!</v>
      </c>
    </row>
    <row r="52" spans="2:25" ht="25.5" hidden="1" x14ac:dyDescent="0.2">
      <c r="B52" s="12" t="s">
        <v>76</v>
      </c>
      <c r="C52" s="4"/>
      <c r="D52" s="64">
        <v>6081</v>
      </c>
      <c r="E52" s="4">
        <f t="shared" si="14"/>
        <v>0</v>
      </c>
      <c r="F52" s="6"/>
      <c r="G52" s="4">
        <f t="shared" si="15"/>
        <v>0</v>
      </c>
      <c r="H52" s="6"/>
      <c r="I52" s="4">
        <f t="shared" si="17"/>
        <v>0</v>
      </c>
      <c r="J52" s="6"/>
      <c r="K52" s="4">
        <f>E52*J52</f>
        <v>0</v>
      </c>
      <c r="L52" s="4"/>
      <c r="M52" s="4"/>
      <c r="N52" s="6"/>
      <c r="O52" s="4">
        <f t="shared" si="19"/>
        <v>0</v>
      </c>
      <c r="P52" s="6"/>
      <c r="Q52" s="4">
        <f t="shared" si="20"/>
        <v>0</v>
      </c>
      <c r="R52" s="4">
        <f t="shared" si="21"/>
        <v>0</v>
      </c>
      <c r="S52" s="4">
        <v>1.2</v>
      </c>
      <c r="T52" s="4">
        <f t="shared" si="22"/>
        <v>0</v>
      </c>
      <c r="U52" s="6">
        <v>0.3</v>
      </c>
      <c r="V52" s="4">
        <f t="shared" si="16"/>
        <v>0</v>
      </c>
      <c r="W52" s="4">
        <f t="shared" si="23"/>
        <v>0</v>
      </c>
      <c r="Y52" s="23" t="e">
        <f t="shared" si="24"/>
        <v>#DIV/0!</v>
      </c>
    </row>
    <row r="53" spans="2:25" hidden="1" x14ac:dyDescent="0.2">
      <c r="B53" s="18" t="s">
        <v>33</v>
      </c>
      <c r="C53" s="4"/>
      <c r="D53" s="64">
        <v>5737</v>
      </c>
      <c r="E53" s="4">
        <f t="shared" si="14"/>
        <v>0</v>
      </c>
      <c r="F53" s="6"/>
      <c r="G53" s="4">
        <f t="shared" si="15"/>
        <v>0</v>
      </c>
      <c r="H53" s="6"/>
      <c r="I53" s="4">
        <f t="shared" si="17"/>
        <v>0</v>
      </c>
      <c r="J53" s="6"/>
      <c r="K53" s="4">
        <f t="shared" si="18"/>
        <v>0</v>
      </c>
      <c r="L53" s="4"/>
      <c r="M53" s="4"/>
      <c r="N53" s="6"/>
      <c r="O53" s="4">
        <f t="shared" si="19"/>
        <v>0</v>
      </c>
      <c r="P53" s="6"/>
      <c r="Q53" s="4">
        <f t="shared" si="20"/>
        <v>0</v>
      </c>
      <c r="R53" s="4">
        <f t="shared" si="21"/>
        <v>0</v>
      </c>
      <c r="S53" s="4">
        <v>1.2</v>
      </c>
      <c r="T53" s="4">
        <f t="shared" si="22"/>
        <v>0</v>
      </c>
      <c r="U53" s="6">
        <v>0.3</v>
      </c>
      <c r="V53" s="4">
        <f t="shared" si="16"/>
        <v>0</v>
      </c>
      <c r="W53" s="4">
        <f t="shared" si="23"/>
        <v>0</v>
      </c>
      <c r="Y53" s="23" t="e">
        <f t="shared" si="24"/>
        <v>#DIV/0!</v>
      </c>
    </row>
    <row r="54" spans="2:25" hidden="1" x14ac:dyDescent="0.2">
      <c r="B54" s="18" t="s">
        <v>36</v>
      </c>
      <c r="C54" s="4"/>
      <c r="D54" s="64">
        <v>5794</v>
      </c>
      <c r="E54" s="4">
        <f t="shared" si="14"/>
        <v>0</v>
      </c>
      <c r="F54" s="6"/>
      <c r="G54" s="4">
        <f t="shared" si="15"/>
        <v>0</v>
      </c>
      <c r="H54" s="6"/>
      <c r="I54" s="4">
        <f t="shared" si="17"/>
        <v>0</v>
      </c>
      <c r="J54" s="6"/>
      <c r="K54" s="4">
        <f t="shared" si="18"/>
        <v>0</v>
      </c>
      <c r="L54" s="4"/>
      <c r="M54" s="4"/>
      <c r="N54" s="6"/>
      <c r="O54" s="4">
        <f t="shared" si="19"/>
        <v>0</v>
      </c>
      <c r="P54" s="6"/>
      <c r="Q54" s="4">
        <f t="shared" si="20"/>
        <v>0</v>
      </c>
      <c r="R54" s="4">
        <f t="shared" si="21"/>
        <v>0</v>
      </c>
      <c r="S54" s="4">
        <v>1.2</v>
      </c>
      <c r="T54" s="4">
        <f t="shared" si="22"/>
        <v>0</v>
      </c>
      <c r="U54" s="6">
        <v>0.3</v>
      </c>
      <c r="V54" s="4">
        <f t="shared" si="16"/>
        <v>0</v>
      </c>
      <c r="W54" s="4">
        <f t="shared" si="23"/>
        <v>0</v>
      </c>
      <c r="Y54" s="23" t="e">
        <f t="shared" si="24"/>
        <v>#DIV/0!</v>
      </c>
    </row>
    <row r="55" spans="2:25" hidden="1" x14ac:dyDescent="0.2">
      <c r="B55" s="18" t="s">
        <v>82</v>
      </c>
      <c r="C55" s="4"/>
      <c r="D55" s="64">
        <v>5794</v>
      </c>
      <c r="E55" s="4">
        <f t="shared" si="14"/>
        <v>0</v>
      </c>
      <c r="F55" s="6"/>
      <c r="G55" s="4">
        <f t="shared" si="15"/>
        <v>0</v>
      </c>
      <c r="H55" s="6"/>
      <c r="I55" s="4">
        <f t="shared" si="17"/>
        <v>0</v>
      </c>
      <c r="J55" s="6"/>
      <c r="K55" s="4">
        <f t="shared" si="18"/>
        <v>0</v>
      </c>
      <c r="L55" s="4"/>
      <c r="M55" s="4"/>
      <c r="N55" s="6"/>
      <c r="O55" s="4">
        <f t="shared" si="19"/>
        <v>0</v>
      </c>
      <c r="P55" s="6"/>
      <c r="Q55" s="4">
        <f t="shared" si="20"/>
        <v>0</v>
      </c>
      <c r="R55" s="4">
        <f t="shared" si="21"/>
        <v>0</v>
      </c>
      <c r="S55" s="4">
        <v>1.2</v>
      </c>
      <c r="T55" s="4">
        <f t="shared" si="22"/>
        <v>0</v>
      </c>
      <c r="U55" s="6">
        <v>0.3</v>
      </c>
      <c r="V55" s="4">
        <f t="shared" si="16"/>
        <v>0</v>
      </c>
      <c r="W55" s="4">
        <f t="shared" si="23"/>
        <v>0</v>
      </c>
      <c r="Y55" s="23" t="e">
        <f t="shared" si="24"/>
        <v>#DIV/0!</v>
      </c>
    </row>
    <row r="56" spans="2:25" hidden="1" x14ac:dyDescent="0.2">
      <c r="B56" s="18" t="s">
        <v>83</v>
      </c>
      <c r="C56" s="4"/>
      <c r="D56" s="64">
        <v>5794</v>
      </c>
      <c r="E56" s="4">
        <f t="shared" si="14"/>
        <v>0</v>
      </c>
      <c r="F56" s="6"/>
      <c r="G56" s="4">
        <f t="shared" si="15"/>
        <v>0</v>
      </c>
      <c r="H56" s="6"/>
      <c r="I56" s="4">
        <f t="shared" si="17"/>
        <v>0</v>
      </c>
      <c r="J56" s="6"/>
      <c r="K56" s="4">
        <f t="shared" si="18"/>
        <v>0</v>
      </c>
      <c r="L56" s="4"/>
      <c r="M56" s="4"/>
      <c r="N56" s="6"/>
      <c r="O56" s="4">
        <f t="shared" si="19"/>
        <v>0</v>
      </c>
      <c r="P56" s="6"/>
      <c r="Q56" s="4">
        <f t="shared" si="20"/>
        <v>0</v>
      </c>
      <c r="R56" s="4">
        <f t="shared" si="21"/>
        <v>0</v>
      </c>
      <c r="S56" s="4">
        <v>1.2</v>
      </c>
      <c r="T56" s="4">
        <f t="shared" si="22"/>
        <v>0</v>
      </c>
      <c r="U56" s="6">
        <v>0.3</v>
      </c>
      <c r="V56" s="4">
        <f t="shared" si="16"/>
        <v>0</v>
      </c>
      <c r="W56" s="4">
        <f t="shared" si="23"/>
        <v>0</v>
      </c>
      <c r="Y56" s="23" t="e">
        <f t="shared" si="24"/>
        <v>#DIV/0!</v>
      </c>
    </row>
    <row r="57" spans="2:25" hidden="1" x14ac:dyDescent="0.2">
      <c r="B57" s="10" t="s">
        <v>39</v>
      </c>
      <c r="C57" s="4"/>
      <c r="D57" s="64">
        <v>5908</v>
      </c>
      <c r="E57" s="4">
        <f t="shared" si="14"/>
        <v>0</v>
      </c>
      <c r="F57" s="6"/>
      <c r="G57" s="4">
        <f t="shared" si="15"/>
        <v>0</v>
      </c>
      <c r="H57" s="6"/>
      <c r="I57" s="4">
        <f t="shared" si="17"/>
        <v>0</v>
      </c>
      <c r="J57" s="6"/>
      <c r="K57" s="4">
        <f t="shared" si="18"/>
        <v>0</v>
      </c>
      <c r="L57" s="4"/>
      <c r="M57" s="4"/>
      <c r="N57" s="6"/>
      <c r="O57" s="4">
        <f t="shared" si="19"/>
        <v>0</v>
      </c>
      <c r="P57" s="6"/>
      <c r="Q57" s="4">
        <f t="shared" si="20"/>
        <v>0</v>
      </c>
      <c r="R57" s="4">
        <f t="shared" si="21"/>
        <v>0</v>
      </c>
      <c r="S57" s="4">
        <v>1.2</v>
      </c>
      <c r="T57" s="4">
        <f t="shared" si="22"/>
        <v>0</v>
      </c>
      <c r="U57" s="6">
        <v>0.3</v>
      </c>
      <c r="V57" s="4">
        <f t="shared" si="16"/>
        <v>0</v>
      </c>
      <c r="W57" s="4">
        <f t="shared" si="23"/>
        <v>0</v>
      </c>
      <c r="Y57" s="23" t="e">
        <f t="shared" si="24"/>
        <v>#DIV/0!</v>
      </c>
    </row>
    <row r="58" spans="2:25" hidden="1" x14ac:dyDescent="0.2">
      <c r="B58" s="10" t="s">
        <v>84</v>
      </c>
      <c r="C58" s="4"/>
      <c r="D58" s="64">
        <v>6081</v>
      </c>
      <c r="E58" s="4">
        <f t="shared" si="14"/>
        <v>0</v>
      </c>
      <c r="F58" s="6"/>
      <c r="G58" s="4">
        <f t="shared" si="15"/>
        <v>0</v>
      </c>
      <c r="H58" s="6"/>
      <c r="I58" s="4">
        <f t="shared" si="17"/>
        <v>0</v>
      </c>
      <c r="J58" s="6"/>
      <c r="K58" s="4">
        <f t="shared" si="18"/>
        <v>0</v>
      </c>
      <c r="L58" s="4"/>
      <c r="M58" s="4"/>
      <c r="N58" s="6"/>
      <c r="O58" s="4">
        <f t="shared" si="19"/>
        <v>0</v>
      </c>
      <c r="P58" s="6"/>
      <c r="Q58" s="4">
        <f t="shared" si="20"/>
        <v>0</v>
      </c>
      <c r="R58" s="4">
        <f t="shared" si="21"/>
        <v>0</v>
      </c>
      <c r="S58" s="4">
        <v>1.2</v>
      </c>
      <c r="T58" s="4">
        <f t="shared" si="22"/>
        <v>0</v>
      </c>
      <c r="U58" s="6">
        <v>0.3</v>
      </c>
      <c r="V58" s="4">
        <f t="shared" si="16"/>
        <v>0</v>
      </c>
      <c r="W58" s="4">
        <f t="shared" si="23"/>
        <v>0</v>
      </c>
      <c r="Y58" s="23" t="e">
        <f t="shared" si="24"/>
        <v>#DIV/0!</v>
      </c>
    </row>
    <row r="59" spans="2:25" hidden="1" x14ac:dyDescent="0.2">
      <c r="B59" s="10" t="s">
        <v>85</v>
      </c>
      <c r="C59" s="4"/>
      <c r="D59" s="64">
        <v>6081</v>
      </c>
      <c r="E59" s="4">
        <f t="shared" si="14"/>
        <v>0</v>
      </c>
      <c r="F59" s="6"/>
      <c r="G59" s="4">
        <f t="shared" si="15"/>
        <v>0</v>
      </c>
      <c r="H59" s="6"/>
      <c r="I59" s="4">
        <f t="shared" si="17"/>
        <v>0</v>
      </c>
      <c r="J59" s="6"/>
      <c r="K59" s="4">
        <f t="shared" si="18"/>
        <v>0</v>
      </c>
      <c r="L59" s="4"/>
      <c r="M59" s="4"/>
      <c r="N59" s="6"/>
      <c r="O59" s="4">
        <f t="shared" si="19"/>
        <v>0</v>
      </c>
      <c r="P59" s="6"/>
      <c r="Q59" s="4">
        <f t="shared" si="20"/>
        <v>0</v>
      </c>
      <c r="R59" s="4">
        <f t="shared" si="21"/>
        <v>0</v>
      </c>
      <c r="S59" s="4">
        <v>1.2</v>
      </c>
      <c r="T59" s="4">
        <f t="shared" si="22"/>
        <v>0</v>
      </c>
      <c r="U59" s="6">
        <v>0.3</v>
      </c>
      <c r="V59" s="4">
        <f t="shared" si="16"/>
        <v>0</v>
      </c>
      <c r="W59" s="4">
        <f t="shared" si="23"/>
        <v>0</v>
      </c>
      <c r="Y59" s="23" t="e">
        <f t="shared" si="24"/>
        <v>#DIV/0!</v>
      </c>
    </row>
    <row r="60" spans="2:25" hidden="1" x14ac:dyDescent="0.2">
      <c r="B60" s="10" t="s">
        <v>53</v>
      </c>
      <c r="C60" s="4"/>
      <c r="D60" s="64">
        <v>6081</v>
      </c>
      <c r="E60" s="4">
        <f t="shared" si="14"/>
        <v>0</v>
      </c>
      <c r="F60" s="6"/>
      <c r="G60" s="4">
        <f t="shared" si="15"/>
        <v>0</v>
      </c>
      <c r="H60" s="6"/>
      <c r="I60" s="4">
        <f t="shared" si="17"/>
        <v>0</v>
      </c>
      <c r="J60" s="6"/>
      <c r="K60" s="4">
        <f t="shared" si="18"/>
        <v>0</v>
      </c>
      <c r="L60" s="4"/>
      <c r="M60" s="4"/>
      <c r="N60" s="6"/>
      <c r="O60" s="4">
        <f t="shared" si="19"/>
        <v>0</v>
      </c>
      <c r="P60" s="6"/>
      <c r="Q60" s="4">
        <f t="shared" si="20"/>
        <v>0</v>
      </c>
      <c r="R60" s="4">
        <f t="shared" si="21"/>
        <v>0</v>
      </c>
      <c r="S60" s="4">
        <v>1.2</v>
      </c>
      <c r="T60" s="4">
        <f t="shared" si="22"/>
        <v>0</v>
      </c>
      <c r="U60" s="6">
        <v>0.3</v>
      </c>
      <c r="V60" s="4">
        <f t="shared" si="16"/>
        <v>0</v>
      </c>
      <c r="W60" s="4">
        <f t="shared" si="23"/>
        <v>0</v>
      </c>
      <c r="Y60" s="23" t="e">
        <f t="shared" si="24"/>
        <v>#DIV/0!</v>
      </c>
    </row>
    <row r="61" spans="2:25" hidden="1" x14ac:dyDescent="0.2">
      <c r="B61" s="10" t="s">
        <v>54</v>
      </c>
      <c r="C61" s="4"/>
      <c r="D61" s="64">
        <v>6081</v>
      </c>
      <c r="E61" s="4">
        <f t="shared" si="14"/>
        <v>0</v>
      </c>
      <c r="F61" s="6"/>
      <c r="G61" s="4">
        <f t="shared" si="15"/>
        <v>0</v>
      </c>
      <c r="H61" s="6"/>
      <c r="I61" s="4">
        <f t="shared" si="17"/>
        <v>0</v>
      </c>
      <c r="J61" s="6"/>
      <c r="K61" s="4">
        <f t="shared" si="18"/>
        <v>0</v>
      </c>
      <c r="L61" s="4"/>
      <c r="M61" s="4"/>
      <c r="N61" s="6"/>
      <c r="O61" s="4">
        <f t="shared" si="19"/>
        <v>0</v>
      </c>
      <c r="P61" s="6"/>
      <c r="Q61" s="4">
        <f t="shared" si="20"/>
        <v>0</v>
      </c>
      <c r="R61" s="4">
        <f t="shared" si="21"/>
        <v>0</v>
      </c>
      <c r="S61" s="4">
        <v>1.2</v>
      </c>
      <c r="T61" s="4">
        <f t="shared" si="22"/>
        <v>0</v>
      </c>
      <c r="U61" s="6">
        <v>0.3</v>
      </c>
      <c r="V61" s="4">
        <f t="shared" si="16"/>
        <v>0</v>
      </c>
      <c r="W61" s="4">
        <f t="shared" si="23"/>
        <v>0</v>
      </c>
      <c r="Y61" s="23" t="e">
        <f t="shared" si="24"/>
        <v>#DIV/0!</v>
      </c>
    </row>
    <row r="62" spans="2:25" ht="47.25" hidden="1" x14ac:dyDescent="0.2">
      <c r="B62" s="123" t="s">
        <v>146</v>
      </c>
      <c r="C62" s="4"/>
      <c r="D62" s="64"/>
      <c r="E62" s="4">
        <f t="shared" si="14"/>
        <v>0</v>
      </c>
      <c r="F62" s="6"/>
      <c r="G62" s="4">
        <f t="shared" si="15"/>
        <v>0</v>
      </c>
      <c r="H62" s="6"/>
      <c r="I62" s="4">
        <f t="shared" si="17"/>
        <v>0</v>
      </c>
      <c r="J62" s="6"/>
      <c r="K62" s="4">
        <f t="shared" si="18"/>
        <v>0</v>
      </c>
      <c r="L62" s="4"/>
      <c r="M62" s="4"/>
      <c r="N62" s="6"/>
      <c r="O62" s="4">
        <f t="shared" si="19"/>
        <v>0</v>
      </c>
      <c r="P62" s="6"/>
      <c r="Q62" s="4">
        <f t="shared" si="20"/>
        <v>0</v>
      </c>
      <c r="R62" s="4">
        <f t="shared" si="21"/>
        <v>0</v>
      </c>
      <c r="S62" s="4">
        <v>1.2</v>
      </c>
      <c r="T62" s="4">
        <f t="shared" si="22"/>
        <v>0</v>
      </c>
      <c r="U62" s="6">
        <v>0.3</v>
      </c>
      <c r="V62" s="4">
        <f t="shared" si="16"/>
        <v>0</v>
      </c>
      <c r="W62" s="4">
        <f t="shared" si="23"/>
        <v>0</v>
      </c>
      <c r="Y62" s="23" t="e">
        <f t="shared" si="24"/>
        <v>#DIV/0!</v>
      </c>
    </row>
    <row r="63" spans="2:25" hidden="1" x14ac:dyDescent="0.2">
      <c r="B63" s="12"/>
      <c r="C63" s="4"/>
      <c r="D63" s="64"/>
      <c r="E63" s="4">
        <f t="shared" si="14"/>
        <v>0</v>
      </c>
      <c r="F63" s="6"/>
      <c r="G63" s="4">
        <f t="shared" si="15"/>
        <v>0</v>
      </c>
      <c r="H63" s="6"/>
      <c r="I63" s="4">
        <f t="shared" si="17"/>
        <v>0</v>
      </c>
      <c r="J63" s="6"/>
      <c r="K63" s="4">
        <f t="shared" si="18"/>
        <v>0</v>
      </c>
      <c r="L63" s="4"/>
      <c r="M63" s="4"/>
      <c r="N63" s="6"/>
      <c r="O63" s="4">
        <f t="shared" si="19"/>
        <v>0</v>
      </c>
      <c r="P63" s="6"/>
      <c r="Q63" s="4">
        <f t="shared" si="20"/>
        <v>0</v>
      </c>
      <c r="R63" s="4">
        <f t="shared" si="21"/>
        <v>0</v>
      </c>
      <c r="S63" s="4">
        <v>1.2</v>
      </c>
      <c r="T63" s="4">
        <f t="shared" si="22"/>
        <v>0</v>
      </c>
      <c r="U63" s="6">
        <v>0.3</v>
      </c>
      <c r="V63" s="4">
        <f t="shared" si="16"/>
        <v>0</v>
      </c>
      <c r="W63" s="4">
        <f t="shared" si="23"/>
        <v>0</v>
      </c>
      <c r="Y63" s="23" t="e">
        <f t="shared" si="24"/>
        <v>#DIV/0!</v>
      </c>
    </row>
    <row r="64" spans="2:25" hidden="1" x14ac:dyDescent="0.2">
      <c r="B64" s="12"/>
      <c r="C64" s="4"/>
      <c r="D64" s="64"/>
      <c r="E64" s="4">
        <f t="shared" si="14"/>
        <v>0</v>
      </c>
      <c r="F64" s="6"/>
      <c r="G64" s="4">
        <f t="shared" si="15"/>
        <v>0</v>
      </c>
      <c r="H64" s="6"/>
      <c r="I64" s="4">
        <f t="shared" si="17"/>
        <v>0</v>
      </c>
      <c r="J64" s="6"/>
      <c r="K64" s="4">
        <f t="shared" si="18"/>
        <v>0</v>
      </c>
      <c r="L64" s="4"/>
      <c r="M64" s="4"/>
      <c r="N64" s="6"/>
      <c r="O64" s="4">
        <f t="shared" si="19"/>
        <v>0</v>
      </c>
      <c r="P64" s="6"/>
      <c r="Q64" s="4">
        <f t="shared" si="20"/>
        <v>0</v>
      </c>
      <c r="R64" s="4">
        <f t="shared" si="21"/>
        <v>0</v>
      </c>
      <c r="S64" s="4">
        <v>1.2</v>
      </c>
      <c r="T64" s="4">
        <f t="shared" si="22"/>
        <v>0</v>
      </c>
      <c r="U64" s="6">
        <v>0.3</v>
      </c>
      <c r="V64" s="4">
        <f t="shared" si="16"/>
        <v>0</v>
      </c>
      <c r="W64" s="4">
        <f t="shared" si="23"/>
        <v>0</v>
      </c>
      <c r="Y64" s="23" t="e">
        <f t="shared" si="24"/>
        <v>#DIV/0!</v>
      </c>
    </row>
    <row r="65" spans="2:25" hidden="1" x14ac:dyDescent="0.2">
      <c r="B65" s="12"/>
      <c r="C65" s="4"/>
      <c r="D65" s="64"/>
      <c r="E65" s="4">
        <f t="shared" si="14"/>
        <v>0</v>
      </c>
      <c r="F65" s="6"/>
      <c r="G65" s="4">
        <f t="shared" si="15"/>
        <v>0</v>
      </c>
      <c r="H65" s="6"/>
      <c r="I65" s="4">
        <f t="shared" si="17"/>
        <v>0</v>
      </c>
      <c r="J65" s="6"/>
      <c r="K65" s="4">
        <f t="shared" si="18"/>
        <v>0</v>
      </c>
      <c r="L65" s="4"/>
      <c r="M65" s="4"/>
      <c r="N65" s="6"/>
      <c r="O65" s="4">
        <f t="shared" si="19"/>
        <v>0</v>
      </c>
      <c r="P65" s="6"/>
      <c r="Q65" s="4">
        <f t="shared" si="20"/>
        <v>0</v>
      </c>
      <c r="R65" s="4">
        <f t="shared" si="21"/>
        <v>0</v>
      </c>
      <c r="S65" s="4">
        <v>1.2</v>
      </c>
      <c r="T65" s="4">
        <f t="shared" si="22"/>
        <v>0</v>
      </c>
      <c r="U65" s="6">
        <v>0.3</v>
      </c>
      <c r="V65" s="4">
        <f t="shared" si="16"/>
        <v>0</v>
      </c>
      <c r="W65" s="4">
        <f t="shared" si="23"/>
        <v>0</v>
      </c>
      <c r="Y65" s="23" t="e">
        <f t="shared" si="24"/>
        <v>#DIV/0!</v>
      </c>
    </row>
    <row r="66" spans="2:25" hidden="1" x14ac:dyDescent="0.2">
      <c r="B66" s="15" t="s">
        <v>1</v>
      </c>
      <c r="C66" s="3">
        <f>C67+C68+C69+C70+C71+C72+C73+C74+C75+C76+C77+C78+C79+C80+C81+C82+C83+C84+C85+C86+C87</f>
        <v>0</v>
      </c>
      <c r="D66" s="3">
        <f t="shared" ref="D66:W66" si="25">D67+D68+D69+D70+D71+D72+D73+D74+D75+D76+D77+D78+D79+D80+D81+D82+D83+D84+D85+D86+D87</f>
        <v>91751</v>
      </c>
      <c r="E66" s="3">
        <f t="shared" si="25"/>
        <v>0</v>
      </c>
      <c r="F66" s="3"/>
      <c r="G66" s="3">
        <f t="shared" si="25"/>
        <v>0</v>
      </c>
      <c r="H66" s="3"/>
      <c r="I66" s="3">
        <f t="shared" si="25"/>
        <v>0</v>
      </c>
      <c r="J66" s="3"/>
      <c r="K66" s="3">
        <f t="shared" si="25"/>
        <v>0</v>
      </c>
      <c r="L66" s="3">
        <f t="shared" si="25"/>
        <v>0</v>
      </c>
      <c r="M66" s="3">
        <f t="shared" si="25"/>
        <v>0</v>
      </c>
      <c r="N66" s="3"/>
      <c r="O66" s="3">
        <f t="shared" si="25"/>
        <v>0</v>
      </c>
      <c r="P66" s="3"/>
      <c r="Q66" s="3">
        <f t="shared" si="25"/>
        <v>0</v>
      </c>
      <c r="R66" s="3">
        <f t="shared" si="25"/>
        <v>0</v>
      </c>
      <c r="S66" s="3"/>
      <c r="T66" s="3">
        <f t="shared" si="25"/>
        <v>0</v>
      </c>
      <c r="U66" s="3"/>
      <c r="V66" s="3">
        <f t="shared" si="25"/>
        <v>0</v>
      </c>
      <c r="W66" s="3">
        <f t="shared" si="25"/>
        <v>0</v>
      </c>
      <c r="Y66" s="23" t="e">
        <f t="shared" si="24"/>
        <v>#DIV/0!</v>
      </c>
    </row>
    <row r="67" spans="2:25" hidden="1" x14ac:dyDescent="0.2">
      <c r="B67" s="13" t="s">
        <v>30</v>
      </c>
      <c r="C67" s="4"/>
      <c r="D67" s="64">
        <v>5737</v>
      </c>
      <c r="E67" s="4">
        <f t="shared" ref="E67:E87" si="26">C67*D67</f>
        <v>0</v>
      </c>
      <c r="F67" s="6"/>
      <c r="G67" s="4">
        <f t="shared" ref="G67:G87" si="27">F67*E67</f>
        <v>0</v>
      </c>
      <c r="H67" s="6"/>
      <c r="I67" s="4">
        <f>E67*H67</f>
        <v>0</v>
      </c>
      <c r="J67" s="6"/>
      <c r="K67" s="4">
        <f>E67*J67</f>
        <v>0</v>
      </c>
      <c r="L67" s="4"/>
      <c r="M67" s="4"/>
      <c r="N67" s="6"/>
      <c r="O67" s="4">
        <f>E67*N67</f>
        <v>0</v>
      </c>
      <c r="P67" s="6"/>
      <c r="Q67" s="4">
        <f>E67*P67</f>
        <v>0</v>
      </c>
      <c r="R67" s="4">
        <f>E67+G67+I67+K67+L67+M67+O67+Q67</f>
        <v>0</v>
      </c>
      <c r="S67" s="4">
        <v>1.2</v>
      </c>
      <c r="T67" s="4">
        <f>(S67*R67)-R67</f>
        <v>0</v>
      </c>
      <c r="U67" s="6">
        <v>0.3</v>
      </c>
      <c r="V67" s="4">
        <f>R67*U67</f>
        <v>0</v>
      </c>
      <c r="W67" s="4">
        <f>R67+T67+V67</f>
        <v>0</v>
      </c>
      <c r="Y67" s="23" t="e">
        <f t="shared" si="24"/>
        <v>#DIV/0!</v>
      </c>
    </row>
    <row r="68" spans="2:25" hidden="1" x14ac:dyDescent="0.2">
      <c r="B68" s="13" t="s">
        <v>32</v>
      </c>
      <c r="C68" s="4"/>
      <c r="D68" s="64">
        <v>5737</v>
      </c>
      <c r="E68" s="4">
        <f t="shared" si="26"/>
        <v>0</v>
      </c>
      <c r="F68" s="6"/>
      <c r="G68" s="4">
        <f t="shared" si="27"/>
        <v>0</v>
      </c>
      <c r="H68" s="6"/>
      <c r="I68" s="4">
        <f t="shared" ref="I68:I87" si="28">E68*H68</f>
        <v>0</v>
      </c>
      <c r="J68" s="6"/>
      <c r="K68" s="4">
        <f t="shared" ref="K68:K87" si="29">E68*J68</f>
        <v>0</v>
      </c>
      <c r="L68" s="4"/>
      <c r="M68" s="4"/>
      <c r="N68" s="6"/>
      <c r="O68" s="4">
        <f t="shared" ref="O68:O87" si="30">E68*N68</f>
        <v>0</v>
      </c>
      <c r="P68" s="6"/>
      <c r="Q68" s="4">
        <f t="shared" ref="Q68:Q87" si="31">E68*P68</f>
        <v>0</v>
      </c>
      <c r="R68" s="4">
        <f t="shared" ref="R68:R87" si="32">E68+G68+I68+K68+L68+M68+O68+Q68</f>
        <v>0</v>
      </c>
      <c r="S68" s="4">
        <v>1.2</v>
      </c>
      <c r="T68" s="4">
        <f t="shared" ref="T68:T87" si="33">(S68*R68)-R68</f>
        <v>0</v>
      </c>
      <c r="U68" s="6">
        <v>0.3</v>
      </c>
      <c r="V68" s="4">
        <f t="shared" ref="V68:V87" si="34">R68*U68</f>
        <v>0</v>
      </c>
      <c r="W68" s="4">
        <f t="shared" ref="W68:W87" si="35">R68+T68+V68</f>
        <v>0</v>
      </c>
      <c r="Y68" s="23" t="e">
        <f t="shared" si="24"/>
        <v>#DIV/0!</v>
      </c>
    </row>
    <row r="69" spans="2:25" hidden="1" x14ac:dyDescent="0.2">
      <c r="B69" s="13" t="s">
        <v>56</v>
      </c>
      <c r="C69" s="4"/>
      <c r="D69" s="64">
        <v>4464</v>
      </c>
      <c r="E69" s="4">
        <f t="shared" si="26"/>
        <v>0</v>
      </c>
      <c r="F69" s="6"/>
      <c r="G69" s="4">
        <f t="shared" si="27"/>
        <v>0</v>
      </c>
      <c r="H69" s="6"/>
      <c r="I69" s="4">
        <f t="shared" si="28"/>
        <v>0</v>
      </c>
      <c r="J69" s="6"/>
      <c r="K69" s="4">
        <f t="shared" si="29"/>
        <v>0</v>
      </c>
      <c r="L69" s="4"/>
      <c r="M69" s="4"/>
      <c r="N69" s="6"/>
      <c r="O69" s="4">
        <f t="shared" si="30"/>
        <v>0</v>
      </c>
      <c r="P69" s="6"/>
      <c r="Q69" s="4">
        <f t="shared" si="31"/>
        <v>0</v>
      </c>
      <c r="R69" s="4">
        <f t="shared" si="32"/>
        <v>0</v>
      </c>
      <c r="S69" s="4">
        <v>1.2</v>
      </c>
      <c r="T69" s="4">
        <f t="shared" si="33"/>
        <v>0</v>
      </c>
      <c r="U69" s="6">
        <v>0.3</v>
      </c>
      <c r="V69" s="4">
        <f t="shared" si="34"/>
        <v>0</v>
      </c>
      <c r="W69" s="4">
        <f t="shared" si="35"/>
        <v>0</v>
      </c>
      <c r="Y69" s="23" t="e">
        <f t="shared" si="24"/>
        <v>#DIV/0!</v>
      </c>
    </row>
    <row r="70" spans="2:25" hidden="1" x14ac:dyDescent="0.2">
      <c r="B70" s="13" t="s">
        <v>28</v>
      </c>
      <c r="C70" s="4"/>
      <c r="D70" s="64">
        <v>4464</v>
      </c>
      <c r="E70" s="4">
        <f t="shared" si="26"/>
        <v>0</v>
      </c>
      <c r="F70" s="6"/>
      <c r="G70" s="4">
        <f t="shared" si="27"/>
        <v>0</v>
      </c>
      <c r="H70" s="6"/>
      <c r="I70" s="4">
        <f t="shared" si="28"/>
        <v>0</v>
      </c>
      <c r="J70" s="6"/>
      <c r="K70" s="4">
        <f t="shared" si="29"/>
        <v>0</v>
      </c>
      <c r="L70" s="4"/>
      <c r="M70" s="4"/>
      <c r="N70" s="6"/>
      <c r="O70" s="4">
        <f t="shared" si="30"/>
        <v>0</v>
      </c>
      <c r="P70" s="6"/>
      <c r="Q70" s="4">
        <f t="shared" si="31"/>
        <v>0</v>
      </c>
      <c r="R70" s="4">
        <f t="shared" si="32"/>
        <v>0</v>
      </c>
      <c r="S70" s="4">
        <v>1.2</v>
      </c>
      <c r="T70" s="4">
        <f t="shared" si="33"/>
        <v>0</v>
      </c>
      <c r="U70" s="6">
        <v>0.3</v>
      </c>
      <c r="V70" s="4">
        <f t="shared" si="34"/>
        <v>0</v>
      </c>
      <c r="W70" s="4">
        <f t="shared" si="35"/>
        <v>0</v>
      </c>
      <c r="Y70" s="23" t="e">
        <f t="shared" si="24"/>
        <v>#DIV/0!</v>
      </c>
    </row>
    <row r="71" spans="2:25" hidden="1" x14ac:dyDescent="0.2">
      <c r="B71" s="13" t="s">
        <v>69</v>
      </c>
      <c r="C71" s="4"/>
      <c r="D71" s="64">
        <v>4937</v>
      </c>
      <c r="E71" s="4">
        <f t="shared" si="26"/>
        <v>0</v>
      </c>
      <c r="F71" s="6"/>
      <c r="G71" s="4">
        <f t="shared" si="27"/>
        <v>0</v>
      </c>
      <c r="H71" s="6"/>
      <c r="I71" s="4">
        <f t="shared" si="28"/>
        <v>0</v>
      </c>
      <c r="J71" s="6"/>
      <c r="K71" s="4">
        <f t="shared" si="29"/>
        <v>0</v>
      </c>
      <c r="L71" s="4"/>
      <c r="M71" s="4"/>
      <c r="N71" s="6"/>
      <c r="O71" s="4">
        <f t="shared" si="30"/>
        <v>0</v>
      </c>
      <c r="P71" s="6"/>
      <c r="Q71" s="4">
        <f t="shared" si="31"/>
        <v>0</v>
      </c>
      <c r="R71" s="4">
        <f t="shared" si="32"/>
        <v>0</v>
      </c>
      <c r="S71" s="4">
        <v>1.2</v>
      </c>
      <c r="T71" s="4">
        <f t="shared" si="33"/>
        <v>0</v>
      </c>
      <c r="U71" s="6">
        <v>0.3</v>
      </c>
      <c r="V71" s="4">
        <f t="shared" si="34"/>
        <v>0</v>
      </c>
      <c r="W71" s="4">
        <f t="shared" si="35"/>
        <v>0</v>
      </c>
      <c r="Y71" s="23" t="e">
        <f t="shared" si="24"/>
        <v>#DIV/0!</v>
      </c>
    </row>
    <row r="72" spans="2:25" hidden="1" x14ac:dyDescent="0.2">
      <c r="B72" s="13" t="s">
        <v>29</v>
      </c>
      <c r="C72" s="4"/>
      <c r="D72" s="64">
        <v>4937</v>
      </c>
      <c r="E72" s="4">
        <f t="shared" si="26"/>
        <v>0</v>
      </c>
      <c r="F72" s="6"/>
      <c r="G72" s="4">
        <f t="shared" si="27"/>
        <v>0</v>
      </c>
      <c r="H72" s="6"/>
      <c r="I72" s="4">
        <f t="shared" si="28"/>
        <v>0</v>
      </c>
      <c r="J72" s="6"/>
      <c r="K72" s="4">
        <f t="shared" si="29"/>
        <v>0</v>
      </c>
      <c r="L72" s="4"/>
      <c r="M72" s="4"/>
      <c r="N72" s="6"/>
      <c r="O72" s="4">
        <f t="shared" si="30"/>
        <v>0</v>
      </c>
      <c r="P72" s="6"/>
      <c r="Q72" s="4">
        <f t="shared" si="31"/>
        <v>0</v>
      </c>
      <c r="R72" s="4">
        <f t="shared" si="32"/>
        <v>0</v>
      </c>
      <c r="S72" s="4">
        <v>1.2</v>
      </c>
      <c r="T72" s="4">
        <f t="shared" si="33"/>
        <v>0</v>
      </c>
      <c r="U72" s="6">
        <v>0.3</v>
      </c>
      <c r="V72" s="4">
        <f t="shared" si="34"/>
        <v>0</v>
      </c>
      <c r="W72" s="4">
        <f t="shared" si="35"/>
        <v>0</v>
      </c>
      <c r="Y72" s="23" t="e">
        <f t="shared" si="24"/>
        <v>#DIV/0!</v>
      </c>
    </row>
    <row r="73" spans="2:25" hidden="1" x14ac:dyDescent="0.2">
      <c r="B73" s="10" t="s">
        <v>31</v>
      </c>
      <c r="C73" s="4"/>
      <c r="D73" s="64">
        <v>5381</v>
      </c>
      <c r="E73" s="4">
        <f t="shared" si="26"/>
        <v>0</v>
      </c>
      <c r="F73" s="6"/>
      <c r="G73" s="4">
        <f t="shared" si="27"/>
        <v>0</v>
      </c>
      <c r="H73" s="6"/>
      <c r="I73" s="4">
        <f t="shared" si="28"/>
        <v>0</v>
      </c>
      <c r="J73" s="6"/>
      <c r="K73" s="4">
        <f t="shared" si="29"/>
        <v>0</v>
      </c>
      <c r="L73" s="4"/>
      <c r="M73" s="4"/>
      <c r="N73" s="6"/>
      <c r="O73" s="4">
        <f t="shared" si="30"/>
        <v>0</v>
      </c>
      <c r="P73" s="6"/>
      <c r="Q73" s="4">
        <f t="shared" si="31"/>
        <v>0</v>
      </c>
      <c r="R73" s="4">
        <f t="shared" si="32"/>
        <v>0</v>
      </c>
      <c r="S73" s="4">
        <v>1.2</v>
      </c>
      <c r="T73" s="4">
        <f t="shared" si="33"/>
        <v>0</v>
      </c>
      <c r="U73" s="6">
        <v>0.3</v>
      </c>
      <c r="V73" s="4">
        <f t="shared" si="34"/>
        <v>0</v>
      </c>
      <c r="W73" s="4">
        <f t="shared" si="35"/>
        <v>0</v>
      </c>
      <c r="Y73" s="23" t="e">
        <f t="shared" si="24"/>
        <v>#DIV/0!</v>
      </c>
    </row>
    <row r="74" spans="2:25" hidden="1" x14ac:dyDescent="0.2">
      <c r="B74" s="14" t="s">
        <v>70</v>
      </c>
      <c r="C74" s="4"/>
      <c r="D74" s="64">
        <v>5737</v>
      </c>
      <c r="E74" s="4">
        <f t="shared" si="26"/>
        <v>0</v>
      </c>
      <c r="F74" s="6"/>
      <c r="G74" s="4">
        <f t="shared" si="27"/>
        <v>0</v>
      </c>
      <c r="H74" s="6"/>
      <c r="I74" s="4">
        <f t="shared" si="28"/>
        <v>0</v>
      </c>
      <c r="J74" s="6"/>
      <c r="K74" s="4">
        <f t="shared" si="29"/>
        <v>0</v>
      </c>
      <c r="L74" s="4"/>
      <c r="M74" s="4"/>
      <c r="N74" s="6"/>
      <c r="O74" s="4">
        <f t="shared" si="30"/>
        <v>0</v>
      </c>
      <c r="P74" s="6"/>
      <c r="Q74" s="4">
        <f t="shared" si="31"/>
        <v>0</v>
      </c>
      <c r="R74" s="4">
        <f t="shared" si="32"/>
        <v>0</v>
      </c>
      <c r="S74" s="4">
        <v>1.2</v>
      </c>
      <c r="T74" s="4">
        <f t="shared" si="33"/>
        <v>0</v>
      </c>
      <c r="U74" s="6">
        <v>0.3</v>
      </c>
      <c r="V74" s="4">
        <f t="shared" si="34"/>
        <v>0</v>
      </c>
      <c r="W74" s="4">
        <f t="shared" si="35"/>
        <v>0</v>
      </c>
      <c r="Y74" s="23" t="e">
        <f t="shared" si="24"/>
        <v>#DIV/0!</v>
      </c>
    </row>
    <row r="75" spans="2:25" hidden="1" x14ac:dyDescent="0.2">
      <c r="B75" s="14" t="s">
        <v>52</v>
      </c>
      <c r="C75" s="4"/>
      <c r="D75" s="64">
        <v>5737</v>
      </c>
      <c r="E75" s="4">
        <f t="shared" si="26"/>
        <v>0</v>
      </c>
      <c r="F75" s="6"/>
      <c r="G75" s="4">
        <f t="shared" si="27"/>
        <v>0</v>
      </c>
      <c r="H75" s="6"/>
      <c r="I75" s="4">
        <f t="shared" si="28"/>
        <v>0</v>
      </c>
      <c r="J75" s="6"/>
      <c r="K75" s="4">
        <f t="shared" si="29"/>
        <v>0</v>
      </c>
      <c r="L75" s="4"/>
      <c r="M75" s="4"/>
      <c r="N75" s="6"/>
      <c r="O75" s="4">
        <f t="shared" si="30"/>
        <v>0</v>
      </c>
      <c r="P75" s="6"/>
      <c r="Q75" s="4">
        <f t="shared" si="31"/>
        <v>0</v>
      </c>
      <c r="R75" s="4">
        <f t="shared" si="32"/>
        <v>0</v>
      </c>
      <c r="S75" s="4">
        <v>1.2</v>
      </c>
      <c r="T75" s="4">
        <f t="shared" si="33"/>
        <v>0</v>
      </c>
      <c r="U75" s="6">
        <v>0.3</v>
      </c>
      <c r="V75" s="4">
        <f t="shared" si="34"/>
        <v>0</v>
      </c>
      <c r="W75" s="4">
        <f t="shared" si="35"/>
        <v>0</v>
      </c>
      <c r="Y75" s="23" t="e">
        <f t="shared" si="24"/>
        <v>#DIV/0!</v>
      </c>
    </row>
    <row r="76" spans="2:25" hidden="1" x14ac:dyDescent="0.2">
      <c r="B76" s="10" t="s">
        <v>71</v>
      </c>
      <c r="C76" s="4"/>
      <c r="D76" s="64">
        <v>5677</v>
      </c>
      <c r="E76" s="4">
        <f t="shared" si="26"/>
        <v>0</v>
      </c>
      <c r="F76" s="6"/>
      <c r="G76" s="4">
        <f t="shared" si="27"/>
        <v>0</v>
      </c>
      <c r="H76" s="6"/>
      <c r="I76" s="4">
        <f t="shared" si="28"/>
        <v>0</v>
      </c>
      <c r="J76" s="6"/>
      <c r="K76" s="4">
        <f t="shared" si="29"/>
        <v>0</v>
      </c>
      <c r="L76" s="4"/>
      <c r="M76" s="4"/>
      <c r="N76" s="6"/>
      <c r="O76" s="4">
        <f t="shared" si="30"/>
        <v>0</v>
      </c>
      <c r="P76" s="6"/>
      <c r="Q76" s="4">
        <f t="shared" si="31"/>
        <v>0</v>
      </c>
      <c r="R76" s="4">
        <f t="shared" si="32"/>
        <v>0</v>
      </c>
      <c r="S76" s="4">
        <v>1.2</v>
      </c>
      <c r="T76" s="4">
        <f t="shared" si="33"/>
        <v>0</v>
      </c>
      <c r="U76" s="6">
        <v>0.3</v>
      </c>
      <c r="V76" s="4">
        <f t="shared" si="34"/>
        <v>0</v>
      </c>
      <c r="W76" s="4">
        <f t="shared" si="35"/>
        <v>0</v>
      </c>
      <c r="Y76" s="23" t="e">
        <f t="shared" si="24"/>
        <v>#DIV/0!</v>
      </c>
    </row>
    <row r="77" spans="2:25" hidden="1" x14ac:dyDescent="0.2">
      <c r="B77" s="12" t="s">
        <v>57</v>
      </c>
      <c r="C77" s="4"/>
      <c r="D77" s="64">
        <v>5737</v>
      </c>
      <c r="E77" s="4">
        <f t="shared" si="26"/>
        <v>0</v>
      </c>
      <c r="F77" s="6"/>
      <c r="G77" s="4">
        <f t="shared" si="27"/>
        <v>0</v>
      </c>
      <c r="H77" s="6"/>
      <c r="I77" s="4">
        <f t="shared" si="28"/>
        <v>0</v>
      </c>
      <c r="J77" s="6"/>
      <c r="K77" s="4">
        <f t="shared" si="29"/>
        <v>0</v>
      </c>
      <c r="L77" s="4"/>
      <c r="M77" s="4"/>
      <c r="N77" s="6"/>
      <c r="O77" s="4">
        <f t="shared" si="30"/>
        <v>0</v>
      </c>
      <c r="P77" s="6"/>
      <c r="Q77" s="4">
        <f t="shared" si="31"/>
        <v>0</v>
      </c>
      <c r="R77" s="4">
        <f t="shared" si="32"/>
        <v>0</v>
      </c>
      <c r="S77" s="4">
        <v>1.2</v>
      </c>
      <c r="T77" s="4">
        <f t="shared" si="33"/>
        <v>0</v>
      </c>
      <c r="U77" s="6">
        <v>0.3</v>
      </c>
      <c r="V77" s="4">
        <f t="shared" si="34"/>
        <v>0</v>
      </c>
      <c r="W77" s="4">
        <f t="shared" si="35"/>
        <v>0</v>
      </c>
      <c r="Y77" s="23" t="e">
        <f t="shared" si="24"/>
        <v>#DIV/0!</v>
      </c>
    </row>
    <row r="78" spans="2:25" hidden="1" x14ac:dyDescent="0.2">
      <c r="B78" s="12" t="s">
        <v>45</v>
      </c>
      <c r="C78" s="4"/>
      <c r="D78" s="64">
        <v>5737</v>
      </c>
      <c r="E78" s="4">
        <f t="shared" si="26"/>
        <v>0</v>
      </c>
      <c r="F78" s="6"/>
      <c r="G78" s="4">
        <f t="shared" si="27"/>
        <v>0</v>
      </c>
      <c r="H78" s="6"/>
      <c r="I78" s="4">
        <f t="shared" si="28"/>
        <v>0</v>
      </c>
      <c r="J78" s="6"/>
      <c r="K78" s="4">
        <f t="shared" si="29"/>
        <v>0</v>
      </c>
      <c r="L78" s="4"/>
      <c r="M78" s="4"/>
      <c r="N78" s="6"/>
      <c r="O78" s="4">
        <f t="shared" si="30"/>
        <v>0</v>
      </c>
      <c r="P78" s="6"/>
      <c r="Q78" s="4">
        <f t="shared" si="31"/>
        <v>0</v>
      </c>
      <c r="R78" s="4">
        <f t="shared" si="32"/>
        <v>0</v>
      </c>
      <c r="S78" s="4">
        <v>1.2</v>
      </c>
      <c r="T78" s="4">
        <f t="shared" si="33"/>
        <v>0</v>
      </c>
      <c r="U78" s="6">
        <v>0.3</v>
      </c>
      <c r="V78" s="4">
        <f t="shared" si="34"/>
        <v>0</v>
      </c>
      <c r="W78" s="4">
        <f t="shared" si="35"/>
        <v>0</v>
      </c>
      <c r="Y78" s="23" t="e">
        <f t="shared" si="24"/>
        <v>#DIV/0!</v>
      </c>
    </row>
    <row r="79" spans="2:25" hidden="1" x14ac:dyDescent="0.2">
      <c r="B79" s="12" t="s">
        <v>46</v>
      </c>
      <c r="C79" s="4"/>
      <c r="D79" s="64">
        <v>5737</v>
      </c>
      <c r="E79" s="4">
        <f t="shared" si="26"/>
        <v>0</v>
      </c>
      <c r="F79" s="6"/>
      <c r="G79" s="4">
        <f t="shared" si="27"/>
        <v>0</v>
      </c>
      <c r="H79" s="6"/>
      <c r="I79" s="4">
        <f t="shared" si="28"/>
        <v>0</v>
      </c>
      <c r="J79" s="6"/>
      <c r="K79" s="4">
        <f t="shared" si="29"/>
        <v>0</v>
      </c>
      <c r="L79" s="4"/>
      <c r="M79" s="4"/>
      <c r="N79" s="6"/>
      <c r="O79" s="4">
        <f t="shared" si="30"/>
        <v>0</v>
      </c>
      <c r="P79" s="6"/>
      <c r="Q79" s="4">
        <f t="shared" si="31"/>
        <v>0</v>
      </c>
      <c r="R79" s="4">
        <f t="shared" si="32"/>
        <v>0</v>
      </c>
      <c r="S79" s="4">
        <v>1.2</v>
      </c>
      <c r="T79" s="4">
        <f t="shared" si="33"/>
        <v>0</v>
      </c>
      <c r="U79" s="6">
        <v>0.3</v>
      </c>
      <c r="V79" s="4">
        <f t="shared" si="34"/>
        <v>0</v>
      </c>
      <c r="W79" s="4">
        <f t="shared" si="35"/>
        <v>0</v>
      </c>
      <c r="Y79" s="23" t="e">
        <f t="shared" si="24"/>
        <v>#DIV/0!</v>
      </c>
    </row>
    <row r="80" spans="2:25" hidden="1" x14ac:dyDescent="0.2">
      <c r="B80" s="12" t="s">
        <v>44</v>
      </c>
      <c r="C80" s="4"/>
      <c r="D80" s="64">
        <v>5737</v>
      </c>
      <c r="E80" s="4">
        <f t="shared" si="26"/>
        <v>0</v>
      </c>
      <c r="F80" s="6"/>
      <c r="G80" s="4">
        <f t="shared" si="27"/>
        <v>0</v>
      </c>
      <c r="H80" s="6"/>
      <c r="I80" s="4">
        <f t="shared" si="28"/>
        <v>0</v>
      </c>
      <c r="J80" s="6"/>
      <c r="K80" s="4">
        <f t="shared" si="29"/>
        <v>0</v>
      </c>
      <c r="L80" s="4"/>
      <c r="M80" s="4"/>
      <c r="N80" s="6"/>
      <c r="O80" s="4">
        <f t="shared" si="30"/>
        <v>0</v>
      </c>
      <c r="P80" s="6"/>
      <c r="Q80" s="4">
        <f t="shared" si="31"/>
        <v>0</v>
      </c>
      <c r="R80" s="4">
        <f t="shared" si="32"/>
        <v>0</v>
      </c>
      <c r="S80" s="4">
        <v>1.2</v>
      </c>
      <c r="T80" s="4">
        <f t="shared" si="33"/>
        <v>0</v>
      </c>
      <c r="U80" s="6">
        <v>0.3</v>
      </c>
      <c r="V80" s="4">
        <f t="shared" si="34"/>
        <v>0</v>
      </c>
      <c r="W80" s="4">
        <f t="shared" si="35"/>
        <v>0</v>
      </c>
      <c r="Y80" s="23" t="e">
        <f t="shared" si="24"/>
        <v>#DIV/0!</v>
      </c>
    </row>
    <row r="81" spans="2:27" hidden="1" x14ac:dyDescent="0.2">
      <c r="B81" s="12" t="s">
        <v>72</v>
      </c>
      <c r="C81" s="4"/>
      <c r="D81" s="64">
        <v>5677</v>
      </c>
      <c r="E81" s="4">
        <f t="shared" si="26"/>
        <v>0</v>
      </c>
      <c r="F81" s="6"/>
      <c r="G81" s="4">
        <f t="shared" si="27"/>
        <v>0</v>
      </c>
      <c r="H81" s="6"/>
      <c r="I81" s="4">
        <f t="shared" si="28"/>
        <v>0</v>
      </c>
      <c r="J81" s="6"/>
      <c r="K81" s="4">
        <f t="shared" si="29"/>
        <v>0</v>
      </c>
      <c r="L81" s="4"/>
      <c r="M81" s="4"/>
      <c r="N81" s="6"/>
      <c r="O81" s="4">
        <f t="shared" si="30"/>
        <v>0</v>
      </c>
      <c r="P81" s="6"/>
      <c r="Q81" s="4">
        <f t="shared" si="31"/>
        <v>0</v>
      </c>
      <c r="R81" s="4">
        <f t="shared" si="32"/>
        <v>0</v>
      </c>
      <c r="S81" s="4">
        <v>1.2</v>
      </c>
      <c r="T81" s="4">
        <f t="shared" si="33"/>
        <v>0</v>
      </c>
      <c r="U81" s="6">
        <v>0.3</v>
      </c>
      <c r="V81" s="4">
        <f t="shared" si="34"/>
        <v>0</v>
      </c>
      <c r="W81" s="4">
        <f t="shared" si="35"/>
        <v>0</v>
      </c>
      <c r="Y81" s="23" t="e">
        <f t="shared" ref="Y81:Y109" si="36">W81/C81</f>
        <v>#DIV/0!</v>
      </c>
    </row>
    <row r="82" spans="2:27" hidden="1" x14ac:dyDescent="0.2">
      <c r="B82" s="18" t="s">
        <v>86</v>
      </c>
      <c r="C82" s="4"/>
      <c r="D82" s="64">
        <v>4937</v>
      </c>
      <c r="E82" s="4">
        <f t="shared" si="26"/>
        <v>0</v>
      </c>
      <c r="F82" s="6"/>
      <c r="G82" s="4">
        <f t="shared" si="27"/>
        <v>0</v>
      </c>
      <c r="H82" s="6"/>
      <c r="I82" s="4">
        <f t="shared" si="28"/>
        <v>0</v>
      </c>
      <c r="J82" s="6"/>
      <c r="K82" s="4">
        <f>E82*J82</f>
        <v>0</v>
      </c>
      <c r="L82" s="4"/>
      <c r="M82" s="4"/>
      <c r="N82" s="6"/>
      <c r="O82" s="4">
        <f t="shared" si="30"/>
        <v>0</v>
      </c>
      <c r="P82" s="6"/>
      <c r="Q82" s="4">
        <f t="shared" si="31"/>
        <v>0</v>
      </c>
      <c r="R82" s="4">
        <f t="shared" si="32"/>
        <v>0</v>
      </c>
      <c r="S82" s="4">
        <v>1.2</v>
      </c>
      <c r="T82" s="4">
        <f t="shared" si="33"/>
        <v>0</v>
      </c>
      <c r="U82" s="6">
        <v>0.3</v>
      </c>
      <c r="V82" s="4">
        <f t="shared" si="34"/>
        <v>0</v>
      </c>
      <c r="W82" s="4">
        <f t="shared" si="35"/>
        <v>0</v>
      </c>
      <c r="Y82" s="23" t="e">
        <f t="shared" si="36"/>
        <v>#DIV/0!</v>
      </c>
    </row>
    <row r="83" spans="2:27" hidden="1" x14ac:dyDescent="0.2">
      <c r="B83" s="18" t="s">
        <v>51</v>
      </c>
      <c r="C83" s="4"/>
      <c r="D83" s="64">
        <v>5381</v>
      </c>
      <c r="E83" s="4">
        <f t="shared" si="26"/>
        <v>0</v>
      </c>
      <c r="F83" s="6"/>
      <c r="G83" s="4">
        <f t="shared" si="27"/>
        <v>0</v>
      </c>
      <c r="H83" s="6"/>
      <c r="I83" s="4">
        <f t="shared" si="28"/>
        <v>0</v>
      </c>
      <c r="J83" s="6"/>
      <c r="K83" s="4">
        <f t="shared" si="29"/>
        <v>0</v>
      </c>
      <c r="L83" s="4"/>
      <c r="M83" s="4"/>
      <c r="N83" s="6"/>
      <c r="O83" s="4">
        <f t="shared" si="30"/>
        <v>0</v>
      </c>
      <c r="P83" s="6"/>
      <c r="Q83" s="4">
        <f t="shared" si="31"/>
        <v>0</v>
      </c>
      <c r="R83" s="4">
        <f t="shared" si="32"/>
        <v>0</v>
      </c>
      <c r="S83" s="4">
        <v>1.2</v>
      </c>
      <c r="T83" s="4">
        <f t="shared" si="33"/>
        <v>0</v>
      </c>
      <c r="U83" s="6">
        <v>0.3</v>
      </c>
      <c r="V83" s="4">
        <f t="shared" si="34"/>
        <v>0</v>
      </c>
      <c r="W83" s="4">
        <f t="shared" si="35"/>
        <v>0</v>
      </c>
      <c r="Y83" s="23" t="e">
        <f t="shared" si="36"/>
        <v>#DIV/0!</v>
      </c>
    </row>
    <row r="84" spans="2:27" hidden="1" x14ac:dyDescent="0.2">
      <c r="B84" s="12"/>
      <c r="C84" s="4"/>
      <c r="D84" s="60"/>
      <c r="E84" s="4">
        <f t="shared" si="26"/>
        <v>0</v>
      </c>
      <c r="F84" s="6"/>
      <c r="G84" s="4">
        <f t="shared" si="27"/>
        <v>0</v>
      </c>
      <c r="H84" s="6"/>
      <c r="I84" s="4">
        <f t="shared" si="28"/>
        <v>0</v>
      </c>
      <c r="J84" s="6"/>
      <c r="K84" s="4">
        <f t="shared" si="29"/>
        <v>0</v>
      </c>
      <c r="L84" s="4"/>
      <c r="M84" s="4"/>
      <c r="N84" s="6"/>
      <c r="O84" s="4">
        <f t="shared" si="30"/>
        <v>0</v>
      </c>
      <c r="P84" s="6"/>
      <c r="Q84" s="4">
        <f t="shared" si="31"/>
        <v>0</v>
      </c>
      <c r="R84" s="4">
        <f t="shared" si="32"/>
        <v>0</v>
      </c>
      <c r="S84" s="4">
        <v>1.2</v>
      </c>
      <c r="T84" s="4">
        <f t="shared" si="33"/>
        <v>0</v>
      </c>
      <c r="U84" s="6">
        <v>0.3</v>
      </c>
      <c r="V84" s="4">
        <f t="shared" si="34"/>
        <v>0</v>
      </c>
      <c r="W84" s="4">
        <f t="shared" si="35"/>
        <v>0</v>
      </c>
      <c r="Y84" s="23" t="e">
        <f t="shared" si="36"/>
        <v>#DIV/0!</v>
      </c>
    </row>
    <row r="85" spans="2:27" hidden="1" x14ac:dyDescent="0.2">
      <c r="B85" s="12"/>
      <c r="C85" s="4"/>
      <c r="D85" s="59"/>
      <c r="E85" s="4">
        <f t="shared" si="26"/>
        <v>0</v>
      </c>
      <c r="F85" s="6"/>
      <c r="G85" s="4">
        <f t="shared" si="27"/>
        <v>0</v>
      </c>
      <c r="H85" s="6"/>
      <c r="I85" s="4">
        <f t="shared" si="28"/>
        <v>0</v>
      </c>
      <c r="J85" s="6"/>
      <c r="K85" s="4">
        <f t="shared" si="29"/>
        <v>0</v>
      </c>
      <c r="L85" s="4"/>
      <c r="M85" s="4"/>
      <c r="N85" s="6"/>
      <c r="O85" s="4">
        <f t="shared" si="30"/>
        <v>0</v>
      </c>
      <c r="P85" s="6"/>
      <c r="Q85" s="4">
        <f t="shared" si="31"/>
        <v>0</v>
      </c>
      <c r="R85" s="4">
        <f t="shared" si="32"/>
        <v>0</v>
      </c>
      <c r="S85" s="4">
        <v>1.2</v>
      </c>
      <c r="T85" s="4">
        <f t="shared" si="33"/>
        <v>0</v>
      </c>
      <c r="U85" s="6">
        <v>0.3</v>
      </c>
      <c r="V85" s="4">
        <f t="shared" si="34"/>
        <v>0</v>
      </c>
      <c r="W85" s="4">
        <f t="shared" si="35"/>
        <v>0</v>
      </c>
      <c r="Y85" s="23" t="e">
        <f t="shared" si="36"/>
        <v>#DIV/0!</v>
      </c>
    </row>
    <row r="86" spans="2:27" hidden="1" x14ac:dyDescent="0.2">
      <c r="B86" s="12"/>
      <c r="C86" s="4"/>
      <c r="D86" s="59"/>
      <c r="E86" s="4">
        <f t="shared" si="26"/>
        <v>0</v>
      </c>
      <c r="F86" s="6"/>
      <c r="G86" s="4">
        <f t="shared" si="27"/>
        <v>0</v>
      </c>
      <c r="H86" s="6"/>
      <c r="I86" s="4">
        <f t="shared" si="28"/>
        <v>0</v>
      </c>
      <c r="J86" s="6"/>
      <c r="K86" s="4">
        <f t="shared" si="29"/>
        <v>0</v>
      </c>
      <c r="L86" s="4"/>
      <c r="M86" s="4"/>
      <c r="N86" s="6"/>
      <c r="O86" s="4">
        <f t="shared" si="30"/>
        <v>0</v>
      </c>
      <c r="P86" s="6"/>
      <c r="Q86" s="4">
        <f t="shared" si="31"/>
        <v>0</v>
      </c>
      <c r="R86" s="4">
        <f t="shared" si="32"/>
        <v>0</v>
      </c>
      <c r="S86" s="4">
        <v>1.2</v>
      </c>
      <c r="T86" s="4">
        <f t="shared" si="33"/>
        <v>0</v>
      </c>
      <c r="U86" s="6">
        <v>0.3</v>
      </c>
      <c r="V86" s="4">
        <f t="shared" si="34"/>
        <v>0</v>
      </c>
      <c r="W86" s="4">
        <f t="shared" si="35"/>
        <v>0</v>
      </c>
      <c r="Y86" s="23" t="e">
        <f t="shared" si="36"/>
        <v>#DIV/0!</v>
      </c>
    </row>
    <row r="87" spans="2:27" hidden="1" x14ac:dyDescent="0.2">
      <c r="B87" s="12"/>
      <c r="C87" s="4"/>
      <c r="D87" s="59"/>
      <c r="E87" s="4">
        <f t="shared" si="26"/>
        <v>0</v>
      </c>
      <c r="F87" s="6"/>
      <c r="G87" s="4">
        <f t="shared" si="27"/>
        <v>0</v>
      </c>
      <c r="H87" s="6"/>
      <c r="I87" s="4">
        <f t="shared" si="28"/>
        <v>0</v>
      </c>
      <c r="J87" s="6"/>
      <c r="K87" s="4">
        <f t="shared" si="29"/>
        <v>0</v>
      </c>
      <c r="L87" s="4"/>
      <c r="M87" s="4"/>
      <c r="N87" s="6"/>
      <c r="O87" s="4">
        <f t="shared" si="30"/>
        <v>0</v>
      </c>
      <c r="P87" s="6"/>
      <c r="Q87" s="4">
        <f t="shared" si="31"/>
        <v>0</v>
      </c>
      <c r="R87" s="4">
        <f t="shared" si="32"/>
        <v>0</v>
      </c>
      <c r="S87" s="4">
        <v>1.2</v>
      </c>
      <c r="T87" s="4">
        <f t="shared" si="33"/>
        <v>0</v>
      </c>
      <c r="U87" s="6">
        <v>0.3</v>
      </c>
      <c r="V87" s="4">
        <f t="shared" si="34"/>
        <v>0</v>
      </c>
      <c r="W87" s="4">
        <f t="shared" si="35"/>
        <v>0</v>
      </c>
      <c r="Y87" s="23" t="e">
        <f t="shared" si="36"/>
        <v>#DIV/0!</v>
      </c>
    </row>
    <row r="88" spans="2:27" x14ac:dyDescent="0.2">
      <c r="B88" s="15" t="s">
        <v>0</v>
      </c>
      <c r="C88" s="3">
        <f>C89+C90+C91+C92+C93+C94+C95+C96+C97+C98+C99+C100+C101+C102+C103+C104+C105+C106+C107+C108</f>
        <v>7.8</v>
      </c>
      <c r="D88" s="3">
        <f t="shared" ref="D88:W88" si="37">D89+D90+D91+D92+D93+D94+D95+D96+D97+D98+D99+D100+D101+D102+D103+D104+D105+D106+D107+D108</f>
        <v>83497</v>
      </c>
      <c r="E88" s="3">
        <f t="shared" si="37"/>
        <v>58696.05</v>
      </c>
      <c r="F88" s="3"/>
      <c r="G88" s="3">
        <f t="shared" si="37"/>
        <v>0</v>
      </c>
      <c r="H88" s="3"/>
      <c r="I88" s="3">
        <f t="shared" si="37"/>
        <v>0</v>
      </c>
      <c r="J88" s="3"/>
      <c r="K88" s="3">
        <f t="shared" si="37"/>
        <v>0</v>
      </c>
      <c r="L88" s="3">
        <f t="shared" si="37"/>
        <v>0</v>
      </c>
      <c r="M88" s="3">
        <f t="shared" si="37"/>
        <v>0</v>
      </c>
      <c r="N88" s="3"/>
      <c r="O88" s="3">
        <f t="shared" si="37"/>
        <v>0</v>
      </c>
      <c r="P88" s="3"/>
      <c r="Q88" s="3">
        <f t="shared" si="37"/>
        <v>5290.86</v>
      </c>
      <c r="R88" s="3">
        <f t="shared" si="37"/>
        <v>63986.91</v>
      </c>
      <c r="S88" s="3"/>
      <c r="T88" s="3">
        <f t="shared" si="37"/>
        <v>76784.292000000001</v>
      </c>
      <c r="U88" s="3"/>
      <c r="V88" s="3">
        <f t="shared" si="37"/>
        <v>19196.073</v>
      </c>
      <c r="W88" s="3">
        <f t="shared" si="37"/>
        <v>95980.365000000005</v>
      </c>
      <c r="Y88" s="99">
        <f t="shared" si="36"/>
        <v>12305.175000000001</v>
      </c>
      <c r="Z88" s="52"/>
    </row>
    <row r="89" spans="2:27" hidden="1" x14ac:dyDescent="0.2">
      <c r="B89" s="18" t="s">
        <v>87</v>
      </c>
      <c r="C89" s="4"/>
      <c r="D89" s="64">
        <v>4464</v>
      </c>
      <c r="E89" s="4">
        <f t="shared" ref="E89:E108" si="38">C89*D89</f>
        <v>0</v>
      </c>
      <c r="F89" s="6"/>
      <c r="G89" s="4">
        <f t="shared" ref="G89:G108" si="39">F89*E89</f>
        <v>0</v>
      </c>
      <c r="H89" s="6"/>
      <c r="I89" s="4">
        <f>E89*H89</f>
        <v>0</v>
      </c>
      <c r="J89" s="6"/>
      <c r="K89" s="4">
        <f>E89*J89</f>
        <v>0</v>
      </c>
      <c r="L89" s="4"/>
      <c r="M89" s="4"/>
      <c r="N89" s="6"/>
      <c r="O89" s="4">
        <f>E89*N89</f>
        <v>0</v>
      </c>
      <c r="P89" s="6"/>
      <c r="Q89" s="4">
        <f>E89*P89</f>
        <v>0</v>
      </c>
      <c r="R89" s="4">
        <f>E89+G89+I89+K89+L89+M89+O89+Q89</f>
        <v>0</v>
      </c>
      <c r="S89" s="4">
        <v>1.2</v>
      </c>
      <c r="T89" s="4">
        <f t="shared" ref="T89:T108" si="40">S89*R89</f>
        <v>0</v>
      </c>
      <c r="U89" s="6">
        <v>0.3</v>
      </c>
      <c r="V89" s="4">
        <f>R89*U89</f>
        <v>0</v>
      </c>
      <c r="W89" s="4">
        <f>T89+V89</f>
        <v>0</v>
      </c>
      <c r="Y89" s="23" t="e">
        <f t="shared" si="36"/>
        <v>#DIV/0!</v>
      </c>
    </row>
    <row r="90" spans="2:27" ht="36.75" customHeight="1" x14ac:dyDescent="0.2">
      <c r="B90" s="10" t="s">
        <v>88</v>
      </c>
      <c r="C90" s="4">
        <v>1.45</v>
      </c>
      <c r="D90" s="64">
        <v>7552</v>
      </c>
      <c r="E90" s="4">
        <f>C90*D90</f>
        <v>10950.4</v>
      </c>
      <c r="F90" s="6"/>
      <c r="G90" s="4">
        <f>F90*E90</f>
        <v>0</v>
      </c>
      <c r="H90" s="6"/>
      <c r="I90" s="4">
        <f t="shared" ref="I90:I108" si="41">E90*H90</f>
        <v>0</v>
      </c>
      <c r="J90" s="6"/>
      <c r="K90" s="4">
        <f>E90*J90</f>
        <v>0</v>
      </c>
      <c r="L90" s="4"/>
      <c r="M90" s="4"/>
      <c r="N90" s="6"/>
      <c r="O90" s="4">
        <f t="shared" ref="O90:O108" si="42">E90*N90</f>
        <v>0</v>
      </c>
      <c r="P90" s="6"/>
      <c r="Q90" s="4">
        <f t="shared" ref="Q90:Q108" si="43">E90*P90</f>
        <v>0</v>
      </c>
      <c r="R90" s="4">
        <f t="shared" ref="R90:R108" si="44">E90+G90+I90+K90+L90+M90+O90+Q90</f>
        <v>10950.4</v>
      </c>
      <c r="S90" s="4">
        <v>1.2</v>
      </c>
      <c r="T90" s="4">
        <f t="shared" si="40"/>
        <v>13140.48</v>
      </c>
      <c r="U90" s="6">
        <v>0.3</v>
      </c>
      <c r="V90" s="4">
        <f t="shared" ref="V90:V108" si="45">R90*U90</f>
        <v>3285.12</v>
      </c>
      <c r="W90" s="4">
        <f t="shared" ref="W90:W108" si="46">T90+V90</f>
        <v>16425.599999999999</v>
      </c>
      <c r="Y90" s="99">
        <f>W90/C90</f>
        <v>11328</v>
      </c>
      <c r="Z90" s="52">
        <f>C90*20835</f>
        <v>30210.75</v>
      </c>
      <c r="AA90" s="52">
        <f>W90-Y90</f>
        <v>5097.5999999999985</v>
      </c>
    </row>
    <row r="91" spans="2:27" ht="25.5" hidden="1" x14ac:dyDescent="0.2">
      <c r="B91" s="10" t="s">
        <v>89</v>
      </c>
      <c r="C91" s="4"/>
      <c r="D91" s="64">
        <v>4464</v>
      </c>
      <c r="E91" s="4">
        <f t="shared" si="38"/>
        <v>0</v>
      </c>
      <c r="F91" s="6"/>
      <c r="G91" s="4">
        <f t="shared" si="39"/>
        <v>0</v>
      </c>
      <c r="H91" s="6"/>
      <c r="I91" s="4">
        <f t="shared" si="41"/>
        <v>0</v>
      </c>
      <c r="J91" s="6"/>
      <c r="K91" s="4">
        <f t="shared" ref="K91:K108" si="47">E91*J91</f>
        <v>0</v>
      </c>
      <c r="L91" s="4"/>
      <c r="M91" s="4"/>
      <c r="N91" s="6"/>
      <c r="O91" s="4">
        <f t="shared" si="42"/>
        <v>0</v>
      </c>
      <c r="P91" s="6"/>
      <c r="Q91" s="4">
        <f t="shared" si="43"/>
        <v>0</v>
      </c>
      <c r="R91" s="4">
        <f t="shared" si="44"/>
        <v>0</v>
      </c>
      <c r="S91" s="4">
        <v>1.2</v>
      </c>
      <c r="T91" s="4">
        <f t="shared" si="40"/>
        <v>0</v>
      </c>
      <c r="U91" s="6">
        <v>0.3</v>
      </c>
      <c r="V91" s="4">
        <f t="shared" si="45"/>
        <v>0</v>
      </c>
      <c r="W91" s="4">
        <f t="shared" si="46"/>
        <v>0</v>
      </c>
      <c r="Y91" s="23" t="e">
        <f t="shared" si="36"/>
        <v>#DIV/0!</v>
      </c>
    </row>
    <row r="92" spans="2:27" hidden="1" x14ac:dyDescent="0.2">
      <c r="B92" s="18" t="s">
        <v>47</v>
      </c>
      <c r="C92" s="4"/>
      <c r="D92" s="64">
        <v>4444</v>
      </c>
      <c r="E92" s="4">
        <f t="shared" si="38"/>
        <v>0</v>
      </c>
      <c r="F92" s="6"/>
      <c r="G92" s="4">
        <f t="shared" si="39"/>
        <v>0</v>
      </c>
      <c r="H92" s="6"/>
      <c r="I92" s="4">
        <f t="shared" si="41"/>
        <v>0</v>
      </c>
      <c r="J92" s="6"/>
      <c r="K92" s="4">
        <f t="shared" si="47"/>
        <v>0</v>
      </c>
      <c r="L92" s="4"/>
      <c r="M92" s="4"/>
      <c r="N92" s="6"/>
      <c r="O92" s="4">
        <f t="shared" si="42"/>
        <v>0</v>
      </c>
      <c r="P92" s="6"/>
      <c r="Q92" s="4">
        <f t="shared" si="43"/>
        <v>0</v>
      </c>
      <c r="R92" s="4">
        <f t="shared" si="44"/>
        <v>0</v>
      </c>
      <c r="S92" s="4">
        <v>1.2</v>
      </c>
      <c r="T92" s="4">
        <f t="shared" si="40"/>
        <v>0</v>
      </c>
      <c r="U92" s="6">
        <v>0.3</v>
      </c>
      <c r="V92" s="4">
        <f t="shared" si="45"/>
        <v>0</v>
      </c>
      <c r="W92" s="4">
        <f t="shared" si="46"/>
        <v>0</v>
      </c>
      <c r="Y92" s="23" t="e">
        <f t="shared" si="36"/>
        <v>#DIV/0!</v>
      </c>
    </row>
    <row r="93" spans="2:27" hidden="1" x14ac:dyDescent="0.2">
      <c r="B93" s="18" t="s">
        <v>48</v>
      </c>
      <c r="C93" s="4"/>
      <c r="D93" s="64">
        <v>4444</v>
      </c>
      <c r="E93" s="4">
        <f t="shared" si="38"/>
        <v>0</v>
      </c>
      <c r="F93" s="6"/>
      <c r="G93" s="4">
        <f t="shared" si="39"/>
        <v>0</v>
      </c>
      <c r="H93" s="6"/>
      <c r="I93" s="4">
        <f t="shared" si="41"/>
        <v>0</v>
      </c>
      <c r="J93" s="6"/>
      <c r="K93" s="4">
        <f t="shared" si="47"/>
        <v>0</v>
      </c>
      <c r="L93" s="4"/>
      <c r="M93" s="4"/>
      <c r="N93" s="6"/>
      <c r="O93" s="4">
        <f t="shared" si="42"/>
        <v>0</v>
      </c>
      <c r="P93" s="6"/>
      <c r="Q93" s="4">
        <f t="shared" si="43"/>
        <v>0</v>
      </c>
      <c r="R93" s="4">
        <f t="shared" si="44"/>
        <v>0</v>
      </c>
      <c r="S93" s="4">
        <v>1.2</v>
      </c>
      <c r="T93" s="4">
        <f t="shared" si="40"/>
        <v>0</v>
      </c>
      <c r="U93" s="6">
        <v>0.3</v>
      </c>
      <c r="V93" s="4">
        <f t="shared" si="45"/>
        <v>0</v>
      </c>
      <c r="W93" s="4">
        <f t="shared" si="46"/>
        <v>0</v>
      </c>
      <c r="Y93" s="23" t="e">
        <f t="shared" si="36"/>
        <v>#DIV/0!</v>
      </c>
    </row>
    <row r="94" spans="2:27" hidden="1" x14ac:dyDescent="0.2">
      <c r="B94" s="18" t="s">
        <v>90</v>
      </c>
      <c r="C94" s="4"/>
      <c r="D94" s="64">
        <v>4444</v>
      </c>
      <c r="E94" s="4">
        <f t="shared" si="38"/>
        <v>0</v>
      </c>
      <c r="F94" s="6"/>
      <c r="G94" s="4">
        <f t="shared" si="39"/>
        <v>0</v>
      </c>
      <c r="H94" s="6"/>
      <c r="I94" s="4">
        <f t="shared" si="41"/>
        <v>0</v>
      </c>
      <c r="J94" s="6"/>
      <c r="K94" s="4">
        <f t="shared" si="47"/>
        <v>0</v>
      </c>
      <c r="L94" s="4"/>
      <c r="M94" s="4"/>
      <c r="N94" s="6"/>
      <c r="O94" s="4">
        <f t="shared" si="42"/>
        <v>0</v>
      </c>
      <c r="P94" s="6"/>
      <c r="Q94" s="4">
        <f t="shared" si="43"/>
        <v>0</v>
      </c>
      <c r="R94" s="4">
        <f t="shared" si="44"/>
        <v>0</v>
      </c>
      <c r="S94" s="4">
        <v>1.2</v>
      </c>
      <c r="T94" s="4">
        <f t="shared" si="40"/>
        <v>0</v>
      </c>
      <c r="U94" s="6">
        <v>0.3</v>
      </c>
      <c r="V94" s="4">
        <f t="shared" si="45"/>
        <v>0</v>
      </c>
      <c r="W94" s="4">
        <f t="shared" si="46"/>
        <v>0</v>
      </c>
      <c r="Y94" s="23" t="e">
        <f t="shared" si="36"/>
        <v>#DIV/0!</v>
      </c>
    </row>
    <row r="95" spans="2:27" hidden="1" x14ac:dyDescent="0.2">
      <c r="B95" s="18" t="s">
        <v>91</v>
      </c>
      <c r="C95" s="4"/>
      <c r="D95" s="64">
        <v>4444</v>
      </c>
      <c r="E95" s="4">
        <f t="shared" si="38"/>
        <v>0</v>
      </c>
      <c r="F95" s="6"/>
      <c r="G95" s="4">
        <f t="shared" si="39"/>
        <v>0</v>
      </c>
      <c r="H95" s="6"/>
      <c r="I95" s="4">
        <f t="shared" si="41"/>
        <v>0</v>
      </c>
      <c r="J95" s="6"/>
      <c r="K95" s="4">
        <f t="shared" si="47"/>
        <v>0</v>
      </c>
      <c r="L95" s="4"/>
      <c r="M95" s="4"/>
      <c r="N95" s="6"/>
      <c r="O95" s="4">
        <f t="shared" si="42"/>
        <v>0</v>
      </c>
      <c r="P95" s="6"/>
      <c r="Q95" s="4">
        <f t="shared" si="43"/>
        <v>0</v>
      </c>
      <c r="R95" s="4">
        <f t="shared" si="44"/>
        <v>0</v>
      </c>
      <c r="S95" s="4">
        <v>1.2</v>
      </c>
      <c r="T95" s="4">
        <f t="shared" si="40"/>
        <v>0</v>
      </c>
      <c r="U95" s="6">
        <v>0.3</v>
      </c>
      <c r="V95" s="4">
        <f t="shared" si="45"/>
        <v>0</v>
      </c>
      <c r="W95" s="4">
        <f t="shared" si="46"/>
        <v>0</v>
      </c>
      <c r="Y95" s="23" t="e">
        <f t="shared" si="36"/>
        <v>#DIV/0!</v>
      </c>
    </row>
    <row r="96" spans="2:27" hidden="1" x14ac:dyDescent="0.2">
      <c r="B96" s="18" t="s">
        <v>25</v>
      </c>
      <c r="C96" s="4"/>
      <c r="D96" s="64">
        <v>4444</v>
      </c>
      <c r="E96" s="4">
        <f t="shared" si="38"/>
        <v>0</v>
      </c>
      <c r="F96" s="6"/>
      <c r="G96" s="4">
        <f t="shared" si="39"/>
        <v>0</v>
      </c>
      <c r="H96" s="6"/>
      <c r="I96" s="4">
        <f t="shared" si="41"/>
        <v>0</v>
      </c>
      <c r="J96" s="6"/>
      <c r="K96" s="4">
        <f t="shared" si="47"/>
        <v>0</v>
      </c>
      <c r="L96" s="4"/>
      <c r="M96" s="4"/>
      <c r="N96" s="6"/>
      <c r="O96" s="4">
        <f t="shared" si="42"/>
        <v>0</v>
      </c>
      <c r="P96" s="6"/>
      <c r="Q96" s="4">
        <f t="shared" si="43"/>
        <v>0</v>
      </c>
      <c r="R96" s="4">
        <f t="shared" si="44"/>
        <v>0</v>
      </c>
      <c r="S96" s="4">
        <v>1.2</v>
      </c>
      <c r="T96" s="4">
        <f t="shared" si="40"/>
        <v>0</v>
      </c>
      <c r="U96" s="6">
        <v>0.3</v>
      </c>
      <c r="V96" s="4">
        <f t="shared" si="45"/>
        <v>0</v>
      </c>
      <c r="W96" s="4">
        <f t="shared" si="46"/>
        <v>0</v>
      </c>
      <c r="Y96" s="23" t="e">
        <f t="shared" si="36"/>
        <v>#DIV/0!</v>
      </c>
    </row>
    <row r="97" spans="2:27" hidden="1" x14ac:dyDescent="0.2">
      <c r="B97" s="18" t="s">
        <v>26</v>
      </c>
      <c r="C97" s="4"/>
      <c r="D97" s="64">
        <v>4444</v>
      </c>
      <c r="E97" s="4">
        <f t="shared" si="38"/>
        <v>0</v>
      </c>
      <c r="F97" s="6"/>
      <c r="G97" s="4">
        <f t="shared" si="39"/>
        <v>0</v>
      </c>
      <c r="H97" s="6"/>
      <c r="I97" s="4">
        <f t="shared" si="41"/>
        <v>0</v>
      </c>
      <c r="J97" s="6"/>
      <c r="K97" s="4">
        <f t="shared" si="47"/>
        <v>0</v>
      </c>
      <c r="L97" s="4"/>
      <c r="M97" s="4"/>
      <c r="N97" s="6"/>
      <c r="O97" s="4">
        <f t="shared" si="42"/>
        <v>0</v>
      </c>
      <c r="P97" s="6"/>
      <c r="Q97" s="4">
        <f t="shared" si="43"/>
        <v>0</v>
      </c>
      <c r="R97" s="4">
        <f t="shared" si="44"/>
        <v>0</v>
      </c>
      <c r="S97" s="4">
        <v>1.2</v>
      </c>
      <c r="T97" s="4">
        <f t="shared" si="40"/>
        <v>0</v>
      </c>
      <c r="U97" s="6">
        <v>0.3</v>
      </c>
      <c r="V97" s="4">
        <f t="shared" si="45"/>
        <v>0</v>
      </c>
      <c r="W97" s="4">
        <f t="shared" si="46"/>
        <v>0</v>
      </c>
      <c r="Y97" s="23" t="e">
        <f t="shared" si="36"/>
        <v>#DIV/0!</v>
      </c>
    </row>
    <row r="98" spans="2:27" x14ac:dyDescent="0.2">
      <c r="B98" s="18" t="s">
        <v>27</v>
      </c>
      <c r="C98" s="4">
        <v>3</v>
      </c>
      <c r="D98" s="64">
        <v>7519</v>
      </c>
      <c r="E98" s="4">
        <f t="shared" si="38"/>
        <v>22557</v>
      </c>
      <c r="F98" s="6"/>
      <c r="G98" s="4">
        <f t="shared" si="39"/>
        <v>0</v>
      </c>
      <c r="H98" s="6"/>
      <c r="I98" s="4">
        <f t="shared" si="41"/>
        <v>0</v>
      </c>
      <c r="J98" s="6"/>
      <c r="K98" s="4">
        <f t="shared" si="47"/>
        <v>0</v>
      </c>
      <c r="L98" s="4"/>
      <c r="M98" s="4"/>
      <c r="N98" s="6"/>
      <c r="O98" s="4">
        <f t="shared" si="42"/>
        <v>0</v>
      </c>
      <c r="P98" s="6"/>
      <c r="Q98" s="4">
        <v>5290.86</v>
      </c>
      <c r="R98" s="4">
        <f t="shared" si="44"/>
        <v>27847.86</v>
      </c>
      <c r="S98" s="4">
        <v>1.2</v>
      </c>
      <c r="T98" s="4">
        <f t="shared" si="40"/>
        <v>33417.432000000001</v>
      </c>
      <c r="U98" s="6">
        <v>0.3</v>
      </c>
      <c r="V98" s="4">
        <f t="shared" si="45"/>
        <v>8354.3580000000002</v>
      </c>
      <c r="W98" s="4">
        <f t="shared" si="46"/>
        <v>41771.79</v>
      </c>
      <c r="Y98" s="99">
        <f t="shared" si="36"/>
        <v>13923.93</v>
      </c>
      <c r="Z98" s="52">
        <f>C98*20835</f>
        <v>62505</v>
      </c>
      <c r="AA98" s="52">
        <f>W98-Y98</f>
        <v>27847.86</v>
      </c>
    </row>
    <row r="99" spans="2:27" hidden="1" x14ac:dyDescent="0.2">
      <c r="B99" s="18" t="s">
        <v>49</v>
      </c>
      <c r="C99" s="4"/>
      <c r="D99" s="64">
        <v>4444</v>
      </c>
      <c r="E99" s="4">
        <f t="shared" si="38"/>
        <v>0</v>
      </c>
      <c r="F99" s="6"/>
      <c r="G99" s="4">
        <f t="shared" si="39"/>
        <v>0</v>
      </c>
      <c r="H99" s="6"/>
      <c r="I99" s="4">
        <f t="shared" si="41"/>
        <v>0</v>
      </c>
      <c r="J99" s="6"/>
      <c r="K99" s="4">
        <f t="shared" si="47"/>
        <v>0</v>
      </c>
      <c r="L99" s="4"/>
      <c r="M99" s="4"/>
      <c r="N99" s="6"/>
      <c r="O99" s="4">
        <f t="shared" si="42"/>
        <v>0</v>
      </c>
      <c r="P99" s="6"/>
      <c r="Q99" s="4">
        <f t="shared" si="43"/>
        <v>0</v>
      </c>
      <c r="R99" s="4">
        <f t="shared" si="44"/>
        <v>0</v>
      </c>
      <c r="S99" s="4">
        <v>1.2</v>
      </c>
      <c r="T99" s="4">
        <f t="shared" si="40"/>
        <v>0</v>
      </c>
      <c r="U99" s="6">
        <v>0.3</v>
      </c>
      <c r="V99" s="4">
        <f t="shared" si="45"/>
        <v>0</v>
      </c>
      <c r="W99" s="4">
        <f t="shared" si="46"/>
        <v>0</v>
      </c>
      <c r="Y99" s="23" t="e">
        <f t="shared" si="36"/>
        <v>#DIV/0!</v>
      </c>
    </row>
    <row r="100" spans="2:27" x14ac:dyDescent="0.2">
      <c r="B100" s="18" t="s">
        <v>50</v>
      </c>
      <c r="C100" s="4">
        <v>2.5499999999999998</v>
      </c>
      <c r="D100" s="64">
        <v>7519</v>
      </c>
      <c r="E100" s="4">
        <f t="shared" si="38"/>
        <v>19173.449999999997</v>
      </c>
      <c r="F100" s="6"/>
      <c r="G100" s="4">
        <f t="shared" si="39"/>
        <v>0</v>
      </c>
      <c r="H100" s="6"/>
      <c r="I100" s="4">
        <f t="shared" si="41"/>
        <v>0</v>
      </c>
      <c r="J100" s="6"/>
      <c r="K100" s="4">
        <f t="shared" si="47"/>
        <v>0</v>
      </c>
      <c r="L100" s="4"/>
      <c r="M100" s="4"/>
      <c r="N100" s="6"/>
      <c r="O100" s="4">
        <f t="shared" si="42"/>
        <v>0</v>
      </c>
      <c r="P100" s="6"/>
      <c r="Q100" s="4">
        <f t="shared" si="43"/>
        <v>0</v>
      </c>
      <c r="R100" s="4">
        <f t="shared" si="44"/>
        <v>19173.449999999997</v>
      </c>
      <c r="S100" s="4">
        <v>1.2</v>
      </c>
      <c r="T100" s="4">
        <f t="shared" si="40"/>
        <v>23008.139999999996</v>
      </c>
      <c r="U100" s="6">
        <v>0.3</v>
      </c>
      <c r="V100" s="4">
        <f t="shared" si="45"/>
        <v>5752.0349999999989</v>
      </c>
      <c r="W100" s="4">
        <f t="shared" si="46"/>
        <v>28760.174999999996</v>
      </c>
      <c r="Y100" s="99">
        <f t="shared" si="36"/>
        <v>11278.499999999998</v>
      </c>
      <c r="Z100" s="52">
        <f>C100*20835</f>
        <v>53129.249999999993</v>
      </c>
      <c r="AA100" s="52">
        <f>W100-Y100</f>
        <v>17481.674999999996</v>
      </c>
    </row>
    <row r="101" spans="2:27" hidden="1" x14ac:dyDescent="0.2">
      <c r="B101" s="12" t="s">
        <v>101</v>
      </c>
      <c r="C101" s="4"/>
      <c r="D101" s="60">
        <v>4464</v>
      </c>
      <c r="E101" s="4">
        <f t="shared" si="38"/>
        <v>0</v>
      </c>
      <c r="F101" s="6"/>
      <c r="G101" s="4">
        <f t="shared" si="39"/>
        <v>0</v>
      </c>
      <c r="H101" s="6"/>
      <c r="I101" s="4">
        <f t="shared" si="41"/>
        <v>0</v>
      </c>
      <c r="J101" s="6"/>
      <c r="K101" s="4">
        <f t="shared" si="47"/>
        <v>0</v>
      </c>
      <c r="L101" s="4"/>
      <c r="M101" s="4"/>
      <c r="N101" s="6"/>
      <c r="O101" s="4">
        <f t="shared" si="42"/>
        <v>0</v>
      </c>
      <c r="P101" s="6"/>
      <c r="Q101" s="4">
        <f t="shared" si="43"/>
        <v>0</v>
      </c>
      <c r="R101" s="4">
        <f>E101+G101+I101+K101+L101+M101+O101+Q101</f>
        <v>0</v>
      </c>
      <c r="S101" s="4">
        <v>1.2</v>
      </c>
      <c r="T101" s="4">
        <f t="shared" si="40"/>
        <v>0</v>
      </c>
      <c r="U101" s="6">
        <v>0.3</v>
      </c>
      <c r="V101" s="4">
        <f t="shared" si="45"/>
        <v>0</v>
      </c>
      <c r="W101" s="4">
        <f t="shared" si="46"/>
        <v>0</v>
      </c>
      <c r="Y101" s="23" t="e">
        <f t="shared" si="36"/>
        <v>#DIV/0!</v>
      </c>
    </row>
    <row r="102" spans="2:27" x14ac:dyDescent="0.2">
      <c r="B102" s="12" t="s">
        <v>25</v>
      </c>
      <c r="C102" s="4">
        <v>0.8</v>
      </c>
      <c r="D102" s="59">
        <v>7519</v>
      </c>
      <c r="E102" s="4">
        <f t="shared" si="38"/>
        <v>6015.2000000000007</v>
      </c>
      <c r="F102" s="6"/>
      <c r="G102" s="4">
        <f t="shared" si="39"/>
        <v>0</v>
      </c>
      <c r="H102" s="6"/>
      <c r="I102" s="4">
        <f t="shared" si="41"/>
        <v>0</v>
      </c>
      <c r="J102" s="6"/>
      <c r="K102" s="4">
        <f t="shared" si="47"/>
        <v>0</v>
      </c>
      <c r="L102" s="4"/>
      <c r="M102" s="4"/>
      <c r="N102" s="6"/>
      <c r="O102" s="4">
        <f t="shared" si="42"/>
        <v>0</v>
      </c>
      <c r="P102" s="6"/>
      <c r="Q102" s="4">
        <f t="shared" si="43"/>
        <v>0</v>
      </c>
      <c r="R102" s="4">
        <f t="shared" si="44"/>
        <v>6015.2000000000007</v>
      </c>
      <c r="S102" s="4">
        <v>1.2</v>
      </c>
      <c r="T102" s="4">
        <f t="shared" si="40"/>
        <v>7218.2400000000007</v>
      </c>
      <c r="U102" s="6">
        <v>0.3</v>
      </c>
      <c r="V102" s="4">
        <f t="shared" si="45"/>
        <v>1804.5600000000002</v>
      </c>
      <c r="W102" s="4">
        <f t="shared" si="46"/>
        <v>9022.8000000000011</v>
      </c>
      <c r="Y102" s="99">
        <f t="shared" si="36"/>
        <v>11278.5</v>
      </c>
      <c r="Z102" s="52">
        <f>C102*20835</f>
        <v>16668</v>
      </c>
      <c r="AA102" s="52">
        <f>W102-Y102</f>
        <v>-2255.6999999999989</v>
      </c>
    </row>
    <row r="103" spans="2:27" hidden="1" x14ac:dyDescent="0.2">
      <c r="B103" s="12" t="s">
        <v>102</v>
      </c>
      <c r="C103" s="4"/>
      <c r="D103" s="59">
        <v>4444</v>
      </c>
      <c r="E103" s="4">
        <f t="shared" si="38"/>
        <v>0</v>
      </c>
      <c r="F103" s="6"/>
      <c r="G103" s="4">
        <f t="shared" si="39"/>
        <v>0</v>
      </c>
      <c r="H103" s="6"/>
      <c r="I103" s="4">
        <f t="shared" si="41"/>
        <v>0</v>
      </c>
      <c r="J103" s="6"/>
      <c r="K103" s="4">
        <f t="shared" si="47"/>
        <v>0</v>
      </c>
      <c r="L103" s="4"/>
      <c r="M103" s="4"/>
      <c r="N103" s="6"/>
      <c r="O103" s="4">
        <f t="shared" si="42"/>
        <v>0</v>
      </c>
      <c r="P103" s="6"/>
      <c r="Q103" s="4">
        <f t="shared" si="43"/>
        <v>0</v>
      </c>
      <c r="R103" s="4">
        <f t="shared" si="44"/>
        <v>0</v>
      </c>
      <c r="S103" s="4">
        <v>1.2</v>
      </c>
      <c r="T103" s="4">
        <f t="shared" si="40"/>
        <v>0</v>
      </c>
      <c r="U103" s="6">
        <v>0.3</v>
      </c>
      <c r="V103" s="4">
        <f t="shared" si="45"/>
        <v>0</v>
      </c>
      <c r="W103" s="4">
        <f t="shared" si="46"/>
        <v>0</v>
      </c>
      <c r="Y103" s="23" t="e">
        <f t="shared" si="36"/>
        <v>#DIV/0!</v>
      </c>
    </row>
    <row r="104" spans="2:27" hidden="1" x14ac:dyDescent="0.2">
      <c r="B104" s="12" t="s">
        <v>26</v>
      </c>
      <c r="C104" s="4"/>
      <c r="D104" s="59">
        <v>4444</v>
      </c>
      <c r="E104" s="4">
        <f t="shared" si="38"/>
        <v>0</v>
      </c>
      <c r="F104" s="6"/>
      <c r="G104" s="4">
        <f t="shared" si="39"/>
        <v>0</v>
      </c>
      <c r="H104" s="6"/>
      <c r="I104" s="4">
        <f t="shared" si="41"/>
        <v>0</v>
      </c>
      <c r="J104" s="6"/>
      <c r="K104" s="4">
        <f t="shared" si="47"/>
        <v>0</v>
      </c>
      <c r="L104" s="4"/>
      <c r="M104" s="4"/>
      <c r="N104" s="6"/>
      <c r="O104" s="4">
        <f t="shared" si="42"/>
        <v>0</v>
      </c>
      <c r="P104" s="6"/>
      <c r="Q104" s="4">
        <f t="shared" si="43"/>
        <v>0</v>
      </c>
      <c r="R104" s="4">
        <f t="shared" si="44"/>
        <v>0</v>
      </c>
      <c r="S104" s="4">
        <v>1.2</v>
      </c>
      <c r="T104" s="4">
        <f t="shared" si="40"/>
        <v>0</v>
      </c>
      <c r="U104" s="6">
        <v>0.3</v>
      </c>
      <c r="V104" s="4">
        <f t="shared" si="45"/>
        <v>0</v>
      </c>
      <c r="W104" s="4">
        <f t="shared" si="46"/>
        <v>0</v>
      </c>
      <c r="Y104" s="23" t="e">
        <f t="shared" si="36"/>
        <v>#DIV/0!</v>
      </c>
    </row>
    <row r="105" spans="2:27" s="56" customFormat="1" hidden="1" x14ac:dyDescent="0.2">
      <c r="B105" s="12"/>
      <c r="C105" s="4"/>
      <c r="D105" s="59"/>
      <c r="E105" s="4">
        <f t="shared" si="38"/>
        <v>0</v>
      </c>
      <c r="F105" s="6"/>
      <c r="G105" s="4">
        <f t="shared" si="39"/>
        <v>0</v>
      </c>
      <c r="H105" s="6"/>
      <c r="I105" s="4">
        <f t="shared" si="41"/>
        <v>0</v>
      </c>
      <c r="J105" s="6"/>
      <c r="K105" s="4">
        <f t="shared" si="47"/>
        <v>0</v>
      </c>
      <c r="L105" s="4"/>
      <c r="M105" s="4"/>
      <c r="N105" s="6"/>
      <c r="O105" s="4">
        <f t="shared" si="42"/>
        <v>0</v>
      </c>
      <c r="P105" s="6"/>
      <c r="Q105" s="4">
        <f t="shared" si="43"/>
        <v>0</v>
      </c>
      <c r="R105" s="4">
        <f t="shared" si="44"/>
        <v>0</v>
      </c>
      <c r="S105" s="4">
        <v>1.2</v>
      </c>
      <c r="T105" s="4">
        <f t="shared" si="40"/>
        <v>0</v>
      </c>
      <c r="U105" s="6">
        <v>0.3</v>
      </c>
      <c r="V105" s="4">
        <f t="shared" si="45"/>
        <v>0</v>
      </c>
      <c r="W105" s="4">
        <f t="shared" si="46"/>
        <v>0</v>
      </c>
      <c r="Y105" s="56" t="e">
        <f t="shared" si="36"/>
        <v>#DIV/0!</v>
      </c>
    </row>
    <row r="106" spans="2:27" s="56" customFormat="1" hidden="1" x14ac:dyDescent="0.2">
      <c r="B106" s="12"/>
      <c r="C106" s="4"/>
      <c r="D106" s="59"/>
      <c r="E106" s="4">
        <f t="shared" si="38"/>
        <v>0</v>
      </c>
      <c r="F106" s="6"/>
      <c r="G106" s="4">
        <f t="shared" si="39"/>
        <v>0</v>
      </c>
      <c r="H106" s="6"/>
      <c r="I106" s="4">
        <f t="shared" si="41"/>
        <v>0</v>
      </c>
      <c r="J106" s="6"/>
      <c r="K106" s="4">
        <f t="shared" si="47"/>
        <v>0</v>
      </c>
      <c r="L106" s="4"/>
      <c r="M106" s="4"/>
      <c r="N106" s="6"/>
      <c r="O106" s="4">
        <f t="shared" si="42"/>
        <v>0</v>
      </c>
      <c r="P106" s="6"/>
      <c r="Q106" s="4">
        <f t="shared" si="43"/>
        <v>0</v>
      </c>
      <c r="R106" s="4">
        <f>E106+G106+I106+K106+L106+M106+O106+Q106</f>
        <v>0</v>
      </c>
      <c r="S106" s="4">
        <v>1.2</v>
      </c>
      <c r="T106" s="4">
        <f t="shared" si="40"/>
        <v>0</v>
      </c>
      <c r="U106" s="6">
        <v>0.3</v>
      </c>
      <c r="V106" s="4">
        <f t="shared" si="45"/>
        <v>0</v>
      </c>
      <c r="W106" s="4">
        <f t="shared" si="46"/>
        <v>0</v>
      </c>
      <c r="Y106" s="56" t="e">
        <f t="shared" si="36"/>
        <v>#DIV/0!</v>
      </c>
    </row>
    <row r="107" spans="2:27" s="56" customFormat="1" hidden="1" x14ac:dyDescent="0.2">
      <c r="B107" s="12"/>
      <c r="C107" s="4"/>
      <c r="D107" s="59"/>
      <c r="E107" s="4">
        <f t="shared" si="38"/>
        <v>0</v>
      </c>
      <c r="F107" s="6"/>
      <c r="G107" s="4">
        <f t="shared" si="39"/>
        <v>0</v>
      </c>
      <c r="H107" s="6"/>
      <c r="I107" s="4">
        <f t="shared" si="41"/>
        <v>0</v>
      </c>
      <c r="J107" s="6"/>
      <c r="K107" s="4">
        <f t="shared" si="47"/>
        <v>0</v>
      </c>
      <c r="L107" s="4"/>
      <c r="M107" s="4"/>
      <c r="N107" s="6"/>
      <c r="O107" s="4">
        <f t="shared" si="42"/>
        <v>0</v>
      </c>
      <c r="P107" s="6"/>
      <c r="Q107" s="4">
        <f t="shared" si="43"/>
        <v>0</v>
      </c>
      <c r="R107" s="4">
        <f t="shared" si="44"/>
        <v>0</v>
      </c>
      <c r="S107" s="4">
        <v>1.2</v>
      </c>
      <c r="T107" s="4">
        <f t="shared" si="40"/>
        <v>0</v>
      </c>
      <c r="U107" s="6">
        <v>0.3</v>
      </c>
      <c r="V107" s="4">
        <f t="shared" si="45"/>
        <v>0</v>
      </c>
      <c r="W107" s="4">
        <f t="shared" si="46"/>
        <v>0</v>
      </c>
      <c r="Y107" s="56" t="e">
        <f t="shared" si="36"/>
        <v>#DIV/0!</v>
      </c>
    </row>
    <row r="108" spans="2:27" s="56" customFormat="1" hidden="1" x14ac:dyDescent="0.2">
      <c r="B108" s="12"/>
      <c r="C108" s="4"/>
      <c r="D108" s="59"/>
      <c r="E108" s="4">
        <f t="shared" si="38"/>
        <v>0</v>
      </c>
      <c r="F108" s="6"/>
      <c r="G108" s="4">
        <f t="shared" si="39"/>
        <v>0</v>
      </c>
      <c r="H108" s="6"/>
      <c r="I108" s="4">
        <f t="shared" si="41"/>
        <v>0</v>
      </c>
      <c r="J108" s="6"/>
      <c r="K108" s="4">
        <f t="shared" si="47"/>
        <v>0</v>
      </c>
      <c r="L108" s="4"/>
      <c r="M108" s="4"/>
      <c r="N108" s="6"/>
      <c r="O108" s="4">
        <f t="shared" si="42"/>
        <v>0</v>
      </c>
      <c r="P108" s="6"/>
      <c r="Q108" s="4">
        <f t="shared" si="43"/>
        <v>0</v>
      </c>
      <c r="R108" s="4">
        <f t="shared" si="44"/>
        <v>0</v>
      </c>
      <c r="S108" s="4">
        <v>1.2</v>
      </c>
      <c r="T108" s="4">
        <f t="shared" si="40"/>
        <v>0</v>
      </c>
      <c r="U108" s="6">
        <v>0.3</v>
      </c>
      <c r="V108" s="4">
        <f t="shared" si="45"/>
        <v>0</v>
      </c>
      <c r="W108" s="4">
        <f t="shared" si="46"/>
        <v>0</v>
      </c>
      <c r="Y108" s="56" t="e">
        <f t="shared" si="36"/>
        <v>#DIV/0!</v>
      </c>
    </row>
    <row r="109" spans="2:27" x14ac:dyDescent="0.2">
      <c r="B109" s="15"/>
      <c r="C109" s="3">
        <f>C17+C40+C41+C66+C88</f>
        <v>7.8</v>
      </c>
      <c r="D109" s="63">
        <f>D17+D40+D41+D66+D88</f>
        <v>302269</v>
      </c>
      <c r="E109" s="3">
        <f t="shared" ref="E109:W109" si="48">E17+E40+E41+E66+E88</f>
        <v>58696.05</v>
      </c>
      <c r="F109" s="3"/>
      <c r="G109" s="3">
        <f t="shared" si="48"/>
        <v>0</v>
      </c>
      <c r="H109" s="3"/>
      <c r="I109" s="3">
        <f t="shared" si="48"/>
        <v>0</v>
      </c>
      <c r="J109" s="3"/>
      <c r="K109" s="3">
        <f t="shared" si="48"/>
        <v>0</v>
      </c>
      <c r="L109" s="3">
        <f t="shared" si="48"/>
        <v>0</v>
      </c>
      <c r="M109" s="3">
        <f t="shared" si="48"/>
        <v>0</v>
      </c>
      <c r="N109" s="3">
        <f t="shared" si="48"/>
        <v>0</v>
      </c>
      <c r="O109" s="3">
        <f t="shared" si="48"/>
        <v>0</v>
      </c>
      <c r="P109" s="3">
        <f t="shared" si="48"/>
        <v>0</v>
      </c>
      <c r="Q109" s="3">
        <f t="shared" si="48"/>
        <v>5290.86</v>
      </c>
      <c r="R109" s="3">
        <f t="shared" si="48"/>
        <v>63986.91</v>
      </c>
      <c r="S109" s="3"/>
      <c r="T109" s="3">
        <f t="shared" si="48"/>
        <v>76784.292000000001</v>
      </c>
      <c r="U109" s="3"/>
      <c r="V109" s="3">
        <f t="shared" si="48"/>
        <v>19196.073</v>
      </c>
      <c r="W109" s="3">
        <f t="shared" si="48"/>
        <v>95980.365000000005</v>
      </c>
      <c r="Y109" s="99">
        <f t="shared" si="36"/>
        <v>12305.175000000001</v>
      </c>
      <c r="Z109" s="52"/>
    </row>
    <row r="110" spans="2:27" x14ac:dyDescent="0.2">
      <c r="B110" s="19"/>
    </row>
    <row r="111" spans="2:27" x14ac:dyDescent="0.2">
      <c r="B111" s="19"/>
      <c r="V111" s="19"/>
      <c r="W111" s="19"/>
      <c r="AA111" s="8">
        <f>SUBTOTAL(9,AA90:AA102)</f>
        <v>48171.434999999998</v>
      </c>
    </row>
    <row r="112" spans="2:27" ht="18.75" hidden="1" x14ac:dyDescent="0.3">
      <c r="B112" s="67" t="s">
        <v>106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5"/>
      <c r="U112" s="25"/>
      <c r="V112" s="27"/>
      <c r="W112" s="86">
        <v>0</v>
      </c>
      <c r="AA112" s="8">
        <v>97628.1</v>
      </c>
    </row>
    <row r="113" spans="2:23" ht="18.75" hidden="1" x14ac:dyDescent="0.3">
      <c r="B113" s="68" t="s">
        <v>104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  <c r="S113" s="30"/>
      <c r="T113" s="29"/>
      <c r="U113" s="29"/>
      <c r="V113" s="31"/>
      <c r="W113" s="87">
        <v>0</v>
      </c>
    </row>
    <row r="114" spans="2:23" s="58" customFormat="1" ht="16.5" hidden="1" customHeight="1" x14ac:dyDescent="0.3">
      <c r="B114" s="67" t="s">
        <v>105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  <c r="S114" s="30"/>
      <c r="T114" s="29"/>
      <c r="U114" s="29"/>
      <c r="V114" s="31"/>
      <c r="W114" s="87">
        <v>0</v>
      </c>
    </row>
    <row r="115" spans="2:23" ht="19.5" hidden="1" customHeight="1" x14ac:dyDescent="0.3">
      <c r="B115" s="67" t="s">
        <v>111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0"/>
      <c r="S115" s="30"/>
      <c r="T115" s="29"/>
      <c r="U115" s="29"/>
      <c r="V115" s="31"/>
      <c r="W115" s="87">
        <v>0</v>
      </c>
    </row>
    <row r="116" spans="2:23" s="58" customFormat="1" ht="19.5" hidden="1" customHeight="1" x14ac:dyDescent="0.3">
      <c r="B116" s="67" t="s">
        <v>109</v>
      </c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5"/>
      <c r="U116" s="25"/>
      <c r="V116" s="31"/>
      <c r="W116" s="87"/>
    </row>
    <row r="117" spans="2:23" s="58" customFormat="1" ht="18.75" hidden="1" customHeight="1" x14ac:dyDescent="0.3">
      <c r="B117" s="67" t="s">
        <v>92</v>
      </c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5"/>
      <c r="U117" s="25"/>
      <c r="V117" s="31"/>
      <c r="W117" s="87"/>
    </row>
    <row r="118" spans="2:23" s="58" customFormat="1" ht="27.75" hidden="1" customHeight="1" x14ac:dyDescent="0.3">
      <c r="B118" s="68" t="s">
        <v>107</v>
      </c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5"/>
      <c r="U118" s="25"/>
      <c r="V118" s="31"/>
      <c r="W118" s="87"/>
    </row>
    <row r="119" spans="2:23" ht="27" customHeight="1" x14ac:dyDescent="0.3">
      <c r="B119" s="68" t="s">
        <v>112</v>
      </c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  <c r="S119" s="26"/>
      <c r="T119" s="25"/>
      <c r="U119" s="25"/>
      <c r="V119" s="55"/>
      <c r="W119" s="87">
        <f>AA111+5285.25-0.77+254.83</f>
        <v>53710.745000000003</v>
      </c>
    </row>
    <row r="120" spans="2:23" s="58" customFormat="1" ht="27" hidden="1" customHeight="1" x14ac:dyDescent="0.3">
      <c r="B120" s="68" t="s">
        <v>110</v>
      </c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6"/>
      <c r="S120" s="26"/>
      <c r="T120" s="25"/>
      <c r="U120" s="25"/>
      <c r="V120" s="55"/>
      <c r="W120" s="87"/>
    </row>
    <row r="121" spans="2:23" ht="18.75" hidden="1" x14ac:dyDescent="0.3">
      <c r="B121" s="32" t="s">
        <v>93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  <c r="S121" s="34"/>
      <c r="T121" s="33"/>
      <c r="U121" s="33"/>
      <c r="V121" s="35"/>
      <c r="W121" s="94"/>
    </row>
    <row r="122" spans="2:23" ht="18.75" hidden="1" x14ac:dyDescent="0.3">
      <c r="B122" s="32" t="s">
        <v>100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  <c r="S122" s="34"/>
      <c r="T122" s="33"/>
      <c r="U122" s="33"/>
      <c r="V122" s="35"/>
      <c r="W122" s="94"/>
    </row>
    <row r="123" spans="2:23" ht="18.75" x14ac:dyDescent="0.3">
      <c r="B123" s="32" t="s">
        <v>98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4"/>
      <c r="T123" s="33"/>
      <c r="U123" s="33"/>
      <c r="V123" s="35"/>
      <c r="W123" s="94">
        <v>24122.25</v>
      </c>
    </row>
    <row r="124" spans="2:23" ht="18.75" hidden="1" x14ac:dyDescent="0.3">
      <c r="B124" s="32" t="s">
        <v>99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4"/>
      <c r="T124" s="33"/>
      <c r="U124" s="33"/>
      <c r="V124" s="35"/>
      <c r="W124" s="94"/>
    </row>
    <row r="125" spans="2:23" ht="18.75" x14ac:dyDescent="0.3">
      <c r="B125" s="32" t="s">
        <v>94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  <c r="S125" s="34"/>
      <c r="T125" s="33"/>
      <c r="U125" s="33"/>
      <c r="V125" s="35"/>
      <c r="W125" s="94">
        <v>125798.58</v>
      </c>
    </row>
    <row r="126" spans="2:23" ht="18.75" x14ac:dyDescent="0.3">
      <c r="B126" s="32" t="s">
        <v>95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8"/>
      <c r="R126" s="39"/>
      <c r="S126" s="39"/>
      <c r="T126" s="37"/>
      <c r="U126" s="37"/>
      <c r="V126" s="40"/>
      <c r="W126" s="85">
        <f>W121+W122+W123+W124+W125</f>
        <v>149920.83000000002</v>
      </c>
    </row>
    <row r="127" spans="2:23" x14ac:dyDescent="0.2"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8"/>
      <c r="R127" s="39"/>
      <c r="S127" s="39"/>
      <c r="T127" s="37"/>
      <c r="U127" s="37"/>
      <c r="V127" s="40"/>
      <c r="W127" s="22"/>
    </row>
    <row r="128" spans="2:23" ht="37.5" x14ac:dyDescent="0.3">
      <c r="B128" s="41" t="s">
        <v>108</v>
      </c>
      <c r="C128" s="37"/>
      <c r="D128" s="42"/>
      <c r="E128" s="34"/>
      <c r="F128" s="34"/>
      <c r="G128" s="34"/>
      <c r="H128" s="34"/>
      <c r="I128" s="34"/>
      <c r="J128" s="43"/>
      <c r="K128" s="44"/>
      <c r="L128" s="34"/>
      <c r="M128" s="33"/>
      <c r="N128" s="33"/>
      <c r="O128" s="33"/>
      <c r="P128" s="33"/>
      <c r="Q128" s="33"/>
      <c r="R128" s="34"/>
      <c r="S128" s="34"/>
      <c r="T128" s="33"/>
      <c r="U128" s="33"/>
      <c r="V128" s="44"/>
      <c r="W128" s="22"/>
    </row>
    <row r="129" spans="2:23" ht="18.75" x14ac:dyDescent="0.3">
      <c r="B129" s="45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46"/>
      <c r="R129" s="47"/>
      <c r="S129" s="47"/>
      <c r="T129" s="33"/>
      <c r="U129" s="33"/>
      <c r="V129" s="44"/>
      <c r="W129" s="84"/>
    </row>
    <row r="130" spans="2:23" ht="18.75" x14ac:dyDescent="0.3">
      <c r="B130" s="45" t="s">
        <v>97</v>
      </c>
      <c r="C130" s="48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46"/>
      <c r="S130" s="46"/>
      <c r="T130" s="33"/>
      <c r="U130" s="33"/>
      <c r="V130" s="46"/>
      <c r="W130" s="52"/>
    </row>
    <row r="131" spans="2:23" x14ac:dyDescent="0.2">
      <c r="B131" s="22"/>
      <c r="C131" s="22"/>
      <c r="D131" s="22"/>
      <c r="E131" s="22"/>
      <c r="F131" s="49"/>
      <c r="G131" s="50"/>
      <c r="H131" s="50"/>
      <c r="I131" s="50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spans="2:23" x14ac:dyDescent="0.2">
      <c r="W132" s="84"/>
    </row>
    <row r="133" spans="2:23" x14ac:dyDescent="0.2">
      <c r="W133" s="52"/>
    </row>
  </sheetData>
  <autoFilter ref="A17:Y109">
    <filterColumn colId="2">
      <filters>
        <filter val="0,80"/>
        <filter val="1,45"/>
        <filter val="2,55"/>
        <filter val="3,00"/>
        <filter val="7,80"/>
      </filters>
    </filterColumn>
  </autoFilter>
  <mergeCells count="27">
    <mergeCell ref="A6:U6"/>
    <mergeCell ref="S1:W1"/>
    <mergeCell ref="S2:W2"/>
    <mergeCell ref="S3:W3"/>
    <mergeCell ref="S4:W4"/>
    <mergeCell ref="A5:U5"/>
    <mergeCell ref="A7:U7"/>
    <mergeCell ref="A8:U8"/>
    <mergeCell ref="A9:U9"/>
    <mergeCell ref="B14:B16"/>
    <mergeCell ref="C14:C16"/>
    <mergeCell ref="D14:D16"/>
    <mergeCell ref="E14:E16"/>
    <mergeCell ref="F14:K14"/>
    <mergeCell ref="L14:L15"/>
    <mergeCell ref="M14:M16"/>
    <mergeCell ref="N14:Q14"/>
    <mergeCell ref="R14:R16"/>
    <mergeCell ref="S14:V14"/>
    <mergeCell ref="W14:W16"/>
    <mergeCell ref="F15:G15"/>
    <mergeCell ref="J15:K15"/>
    <mergeCell ref="N15:O15"/>
    <mergeCell ref="P15:Q15"/>
    <mergeCell ref="S15:T15"/>
    <mergeCell ref="U15:V15"/>
    <mergeCell ref="H15:I15"/>
  </mergeCells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0"/>
  <sheetViews>
    <sheetView zoomScale="70" zoomScaleNormal="70" workbookViewId="0">
      <pane xSplit="11" ySplit="14" topLeftCell="L15" activePane="bottomRight" state="frozen"/>
      <selection pane="topRight" activeCell="J1" sqref="J1"/>
      <selection pane="bottomLeft" activeCell="A15" sqref="A15"/>
      <selection pane="bottomRight" activeCell="A10" sqref="A10"/>
    </sheetView>
  </sheetViews>
  <sheetFormatPr defaultColWidth="9.33203125" defaultRowHeight="12.75" x14ac:dyDescent="0.2"/>
  <cols>
    <col min="1" max="1" width="9.33203125" style="8"/>
    <col min="2" max="2" width="61.6640625" style="8" customWidth="1"/>
    <col min="3" max="3" width="16.83203125" style="8" customWidth="1"/>
    <col min="4" max="4" width="16" style="8" customWidth="1"/>
    <col min="5" max="5" width="14.6640625" style="8" customWidth="1"/>
    <col min="6" max="6" width="11.1640625" style="8" customWidth="1"/>
    <col min="7" max="7" width="16" style="8" customWidth="1"/>
    <col min="8" max="9" width="16" style="58" customWidth="1"/>
    <col min="10" max="10" width="11.1640625" style="8" customWidth="1"/>
    <col min="11" max="11" width="17.33203125" style="8" customWidth="1"/>
    <col min="12" max="12" width="13.83203125" style="8" customWidth="1"/>
    <col min="13" max="13" width="14.83203125" style="8" customWidth="1"/>
    <col min="14" max="14" width="14.1640625" style="8" customWidth="1"/>
    <col min="15" max="15" width="17.1640625" style="8" customWidth="1"/>
    <col min="16" max="16" width="13" style="8" customWidth="1"/>
    <col min="17" max="17" width="15.1640625" style="8" customWidth="1"/>
    <col min="18" max="18" width="14.1640625" style="8" customWidth="1"/>
    <col min="19" max="19" width="10.6640625" style="8" customWidth="1"/>
    <col min="20" max="20" width="15.83203125" style="8" customWidth="1"/>
    <col min="21" max="21" width="10.6640625" style="8" customWidth="1"/>
    <col min="22" max="22" width="14.1640625" style="8" customWidth="1"/>
    <col min="23" max="23" width="17.83203125" style="8" customWidth="1"/>
    <col min="24" max="24" width="9.33203125" style="8"/>
    <col min="25" max="25" width="18.1640625" style="8" customWidth="1"/>
    <col min="26" max="16384" width="9.33203125" style="8"/>
  </cols>
  <sheetData>
    <row r="1" spans="1:23" x14ac:dyDescent="0.2">
      <c r="S1" s="120" t="s">
        <v>122</v>
      </c>
      <c r="T1" s="120"/>
      <c r="U1" s="120"/>
      <c r="V1" s="120"/>
      <c r="W1" s="120"/>
    </row>
    <row r="2" spans="1:23" x14ac:dyDescent="0.2">
      <c r="S2" s="120"/>
      <c r="T2" s="120"/>
      <c r="U2" s="120"/>
      <c r="V2" s="120"/>
      <c r="W2" s="120"/>
    </row>
    <row r="3" spans="1:23" x14ac:dyDescent="0.2">
      <c r="S3" s="120"/>
      <c r="T3" s="120"/>
      <c r="U3" s="120"/>
      <c r="V3" s="120"/>
      <c r="W3" s="120"/>
    </row>
    <row r="4" spans="1:23" x14ac:dyDescent="0.2">
      <c r="S4" s="120"/>
      <c r="T4" s="120"/>
      <c r="U4" s="120"/>
      <c r="V4" s="120"/>
      <c r="W4" s="120"/>
    </row>
    <row r="5" spans="1:23" ht="12.75" customHeight="1" x14ac:dyDescent="0.2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3" x14ac:dyDescent="0.2">
      <c r="A6" s="119" t="s">
        <v>23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3" x14ac:dyDescent="0.2">
      <c r="A7" s="118" t="s">
        <v>127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3" x14ac:dyDescent="0.2">
      <c r="A8" s="119" t="s">
        <v>21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3" x14ac:dyDescent="0.2">
      <c r="A9" s="118" t="str">
        <f>'Расчет ШТ МОП '!A9:U9</f>
        <v>"01" сентября  2022 г.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3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4" spans="1:23" ht="84.75" customHeight="1" x14ac:dyDescent="0.2">
      <c r="B14" s="109" t="s">
        <v>5</v>
      </c>
      <c r="C14" s="109" t="s">
        <v>6</v>
      </c>
      <c r="D14" s="109" t="s">
        <v>7</v>
      </c>
      <c r="E14" s="109" t="s">
        <v>8</v>
      </c>
      <c r="F14" s="110" t="s">
        <v>9</v>
      </c>
      <c r="G14" s="117"/>
      <c r="H14" s="117"/>
      <c r="I14" s="117"/>
      <c r="J14" s="117"/>
      <c r="K14" s="111"/>
      <c r="L14" s="112" t="s">
        <v>79</v>
      </c>
      <c r="M14" s="112" t="s">
        <v>80</v>
      </c>
      <c r="N14" s="115" t="s">
        <v>13</v>
      </c>
      <c r="O14" s="116"/>
      <c r="P14" s="116"/>
      <c r="Q14" s="116"/>
      <c r="R14" s="109" t="s">
        <v>15</v>
      </c>
      <c r="S14" s="109" t="s">
        <v>16</v>
      </c>
      <c r="T14" s="109"/>
      <c r="U14" s="109"/>
      <c r="V14" s="109"/>
      <c r="W14" s="109" t="s">
        <v>18</v>
      </c>
    </row>
    <row r="15" spans="1:23" ht="76.5" customHeight="1" x14ac:dyDescent="0.2">
      <c r="B15" s="109"/>
      <c r="C15" s="109"/>
      <c r="D15" s="109"/>
      <c r="E15" s="109"/>
      <c r="F15" s="109" t="s">
        <v>10</v>
      </c>
      <c r="G15" s="109"/>
      <c r="H15" s="110" t="s">
        <v>125</v>
      </c>
      <c r="I15" s="111"/>
      <c r="J15" s="110" t="s">
        <v>78</v>
      </c>
      <c r="K15" s="111"/>
      <c r="L15" s="113"/>
      <c r="M15" s="114"/>
      <c r="N15" s="110" t="s">
        <v>81</v>
      </c>
      <c r="O15" s="111"/>
      <c r="P15" s="109" t="s">
        <v>14</v>
      </c>
      <c r="Q15" s="109"/>
      <c r="R15" s="109"/>
      <c r="S15" s="109" t="s">
        <v>17</v>
      </c>
      <c r="T15" s="109"/>
      <c r="U15" s="109" t="s">
        <v>131</v>
      </c>
      <c r="V15" s="109"/>
      <c r="W15" s="109"/>
    </row>
    <row r="16" spans="1:23" ht="25.5" x14ac:dyDescent="0.2">
      <c r="B16" s="109"/>
      <c r="C16" s="109"/>
      <c r="D16" s="109"/>
      <c r="E16" s="109"/>
      <c r="F16" s="7" t="s">
        <v>11</v>
      </c>
      <c r="G16" s="7" t="s">
        <v>12</v>
      </c>
      <c r="H16" s="57" t="s">
        <v>11</v>
      </c>
      <c r="I16" s="57" t="s">
        <v>12</v>
      </c>
      <c r="J16" s="7" t="s">
        <v>11</v>
      </c>
      <c r="K16" s="7" t="s">
        <v>12</v>
      </c>
      <c r="L16" s="7" t="s">
        <v>12</v>
      </c>
      <c r="M16" s="113"/>
      <c r="N16" s="7" t="s">
        <v>11</v>
      </c>
      <c r="O16" s="7" t="s">
        <v>12</v>
      </c>
      <c r="P16" s="7" t="s">
        <v>11</v>
      </c>
      <c r="Q16" s="7" t="s">
        <v>12</v>
      </c>
      <c r="R16" s="109"/>
      <c r="S16" s="7" t="s">
        <v>19</v>
      </c>
      <c r="T16" s="7" t="s">
        <v>12</v>
      </c>
      <c r="U16" s="7" t="s">
        <v>20</v>
      </c>
      <c r="V16" s="7" t="s">
        <v>12</v>
      </c>
      <c r="W16" s="109"/>
    </row>
    <row r="17" spans="2:25" x14ac:dyDescent="0.2">
      <c r="B17" s="15" t="s">
        <v>4</v>
      </c>
      <c r="C17" s="3">
        <f>C18+C19+C20+C21+C22+C23+C24+C25+C26+C27+C28+C29+C30+C31+C32+C33+C34+C35+C36+C37+C38+C39</f>
        <v>0</v>
      </c>
      <c r="D17" s="3">
        <f t="shared" ref="D17:W17" si="0">D18+D19+D20+D21+D22+D23+D24+D25+D26+D27+D28+D29+D30+D31+D32+D33+D34+D35+D36+D37+D38+D39</f>
        <v>14468</v>
      </c>
      <c r="E17" s="3">
        <f t="shared" si="0"/>
        <v>0</v>
      </c>
      <c r="F17" s="3"/>
      <c r="G17" s="3">
        <f t="shared" si="0"/>
        <v>0</v>
      </c>
      <c r="H17" s="3"/>
      <c r="I17" s="3">
        <f t="shared" si="0"/>
        <v>0</v>
      </c>
      <c r="J17" s="3"/>
      <c r="K17" s="3">
        <f t="shared" si="0"/>
        <v>0</v>
      </c>
      <c r="L17" s="3">
        <f t="shared" si="0"/>
        <v>0</v>
      </c>
      <c r="M17" s="3">
        <f t="shared" si="0"/>
        <v>0</v>
      </c>
      <c r="N17" s="3"/>
      <c r="O17" s="3">
        <f t="shared" si="0"/>
        <v>0</v>
      </c>
      <c r="P17" s="3"/>
      <c r="Q17" s="3">
        <f t="shared" si="0"/>
        <v>0</v>
      </c>
      <c r="R17" s="3">
        <f t="shared" si="0"/>
        <v>0</v>
      </c>
      <c r="S17" s="3"/>
      <c r="T17" s="3">
        <f t="shared" si="0"/>
        <v>0</v>
      </c>
      <c r="U17" s="3"/>
      <c r="V17" s="3">
        <f t="shared" si="0"/>
        <v>0</v>
      </c>
      <c r="W17" s="3">
        <f t="shared" si="0"/>
        <v>0</v>
      </c>
      <c r="Y17" s="8" t="e">
        <f t="shared" ref="Y17:Y48" si="1">W17/C17</f>
        <v>#DIV/0!</v>
      </c>
    </row>
    <row r="18" spans="2:25" x14ac:dyDescent="0.2">
      <c r="B18" s="10" t="s">
        <v>43</v>
      </c>
      <c r="C18" s="4"/>
      <c r="D18" s="64"/>
      <c r="E18" s="4">
        <f>C18*D18</f>
        <v>0</v>
      </c>
      <c r="F18" s="6"/>
      <c r="G18" s="4">
        <f>F18*E18</f>
        <v>0</v>
      </c>
      <c r="H18" s="6"/>
      <c r="I18" s="4">
        <f>E18*H18</f>
        <v>0</v>
      </c>
      <c r="J18" s="6"/>
      <c r="K18" s="4">
        <f>E18*J18</f>
        <v>0</v>
      </c>
      <c r="L18" s="4"/>
      <c r="M18" s="4"/>
      <c r="N18" s="6"/>
      <c r="O18" s="4">
        <f>E18*N18</f>
        <v>0</v>
      </c>
      <c r="P18" s="6"/>
      <c r="Q18" s="4">
        <f>E18*P18</f>
        <v>0</v>
      </c>
      <c r="R18" s="4">
        <f>(E18+G18+I18+K18+L18+O18+Q18)*M18</f>
        <v>0</v>
      </c>
      <c r="S18" s="4">
        <v>1.2</v>
      </c>
      <c r="T18" s="4">
        <f>(S18*R18)-R18</f>
        <v>0</v>
      </c>
      <c r="U18" s="6">
        <v>0.3</v>
      </c>
      <c r="V18" s="4">
        <f>R18*U18</f>
        <v>0</v>
      </c>
      <c r="W18" s="4">
        <f>R18+T18+V18</f>
        <v>0</v>
      </c>
      <c r="Y18" s="23" t="e">
        <f t="shared" si="1"/>
        <v>#DIV/0!</v>
      </c>
    </row>
    <row r="19" spans="2:25" x14ac:dyDescent="0.2">
      <c r="B19" s="9" t="s">
        <v>58</v>
      </c>
      <c r="C19" s="4"/>
      <c r="D19" s="64"/>
      <c r="E19" s="4">
        <f t="shared" ref="E19:E39" si="2">C19*D19</f>
        <v>0</v>
      </c>
      <c r="F19" s="6"/>
      <c r="G19" s="4">
        <f t="shared" ref="G19:G39" si="3">F19*E19</f>
        <v>0</v>
      </c>
      <c r="H19" s="6"/>
      <c r="I19" s="4">
        <f t="shared" ref="I19:I39" si="4">E19*H19</f>
        <v>0</v>
      </c>
      <c r="J19" s="6"/>
      <c r="K19" s="4">
        <f>E19*J19</f>
        <v>0</v>
      </c>
      <c r="L19" s="4"/>
      <c r="M19" s="4"/>
      <c r="N19" s="6"/>
      <c r="O19" s="4">
        <f t="shared" ref="O19:O39" si="5">E19*N19</f>
        <v>0</v>
      </c>
      <c r="P19" s="6"/>
      <c r="Q19" s="4">
        <f t="shared" ref="Q19:Q39" si="6">E19*P19</f>
        <v>0</v>
      </c>
      <c r="R19" s="4">
        <f t="shared" ref="R19:R39" si="7">(E19+G19+I19+K19+L19+O19+Q19)*M19</f>
        <v>0</v>
      </c>
      <c r="S19" s="4">
        <v>1.2</v>
      </c>
      <c r="T19" s="4">
        <f t="shared" ref="T19:T39" si="8">(S19*R19)-R19</f>
        <v>0</v>
      </c>
      <c r="U19" s="6">
        <v>0.3</v>
      </c>
      <c r="V19" s="4">
        <f t="shared" ref="V19:V39" si="9">R19*U19</f>
        <v>0</v>
      </c>
      <c r="W19" s="4">
        <f t="shared" ref="W19:W39" si="10">R19+T19+V19</f>
        <v>0</v>
      </c>
      <c r="Y19" s="23" t="e">
        <f t="shared" si="1"/>
        <v>#DIV/0!</v>
      </c>
    </row>
    <row r="20" spans="2:25" x14ac:dyDescent="0.2">
      <c r="B20" s="9" t="s">
        <v>59</v>
      </c>
      <c r="C20" s="4"/>
      <c r="D20" s="64"/>
      <c r="E20" s="4">
        <f t="shared" si="2"/>
        <v>0</v>
      </c>
      <c r="F20" s="6"/>
      <c r="G20" s="4">
        <f t="shared" si="3"/>
        <v>0</v>
      </c>
      <c r="H20" s="6"/>
      <c r="I20" s="4">
        <f t="shared" si="4"/>
        <v>0</v>
      </c>
      <c r="J20" s="6"/>
      <c r="K20" s="4">
        <f t="shared" ref="K20:K39" si="11">E20*J20</f>
        <v>0</v>
      </c>
      <c r="L20" s="4"/>
      <c r="M20" s="4"/>
      <c r="N20" s="6"/>
      <c r="O20" s="4">
        <f t="shared" si="5"/>
        <v>0</v>
      </c>
      <c r="P20" s="6"/>
      <c r="Q20" s="4">
        <f t="shared" si="6"/>
        <v>0</v>
      </c>
      <c r="R20" s="4">
        <f t="shared" si="7"/>
        <v>0</v>
      </c>
      <c r="S20" s="4">
        <v>1.2</v>
      </c>
      <c r="T20" s="4">
        <f t="shared" si="8"/>
        <v>0</v>
      </c>
      <c r="U20" s="6">
        <v>0.3</v>
      </c>
      <c r="V20" s="4">
        <f t="shared" si="9"/>
        <v>0</v>
      </c>
      <c r="W20" s="4">
        <f t="shared" si="10"/>
        <v>0</v>
      </c>
      <c r="Y20" s="23" t="e">
        <f t="shared" si="1"/>
        <v>#DIV/0!</v>
      </c>
    </row>
    <row r="21" spans="2:25" x14ac:dyDescent="0.2">
      <c r="B21" s="9" t="s">
        <v>60</v>
      </c>
      <c r="C21" s="4"/>
      <c r="D21" s="64"/>
      <c r="E21" s="4">
        <f t="shared" si="2"/>
        <v>0</v>
      </c>
      <c r="F21" s="6"/>
      <c r="G21" s="4">
        <f t="shared" si="3"/>
        <v>0</v>
      </c>
      <c r="H21" s="6"/>
      <c r="I21" s="4">
        <f t="shared" si="4"/>
        <v>0</v>
      </c>
      <c r="J21" s="6"/>
      <c r="K21" s="4">
        <f t="shared" si="11"/>
        <v>0</v>
      </c>
      <c r="L21" s="4"/>
      <c r="M21" s="4"/>
      <c r="N21" s="6"/>
      <c r="O21" s="4">
        <f t="shared" si="5"/>
        <v>0</v>
      </c>
      <c r="P21" s="6"/>
      <c r="Q21" s="4">
        <f t="shared" si="6"/>
        <v>0</v>
      </c>
      <c r="R21" s="4">
        <f t="shared" si="7"/>
        <v>0</v>
      </c>
      <c r="S21" s="4">
        <v>1.2</v>
      </c>
      <c r="T21" s="4">
        <f t="shared" si="8"/>
        <v>0</v>
      </c>
      <c r="U21" s="6">
        <v>0.3</v>
      </c>
      <c r="V21" s="4">
        <f t="shared" si="9"/>
        <v>0</v>
      </c>
      <c r="W21" s="4">
        <f t="shared" si="10"/>
        <v>0</v>
      </c>
      <c r="Y21" s="23" t="e">
        <f t="shared" si="1"/>
        <v>#DIV/0!</v>
      </c>
    </row>
    <row r="22" spans="2:25" x14ac:dyDescent="0.2">
      <c r="B22" s="9" t="s">
        <v>61</v>
      </c>
      <c r="C22" s="4"/>
      <c r="D22" s="64"/>
      <c r="E22" s="4">
        <f t="shared" si="2"/>
        <v>0</v>
      </c>
      <c r="F22" s="6"/>
      <c r="G22" s="4">
        <f t="shared" si="3"/>
        <v>0</v>
      </c>
      <c r="H22" s="6"/>
      <c r="I22" s="4">
        <f t="shared" si="4"/>
        <v>0</v>
      </c>
      <c r="J22" s="6"/>
      <c r="K22" s="4">
        <f t="shared" si="11"/>
        <v>0</v>
      </c>
      <c r="L22" s="4"/>
      <c r="M22" s="4"/>
      <c r="N22" s="6"/>
      <c r="O22" s="4">
        <f t="shared" si="5"/>
        <v>0</v>
      </c>
      <c r="P22" s="6"/>
      <c r="Q22" s="4">
        <f t="shared" si="6"/>
        <v>0</v>
      </c>
      <c r="R22" s="4">
        <f t="shared" si="7"/>
        <v>0</v>
      </c>
      <c r="S22" s="4">
        <v>1.2</v>
      </c>
      <c r="T22" s="4">
        <f t="shared" si="8"/>
        <v>0</v>
      </c>
      <c r="U22" s="6">
        <v>0.3</v>
      </c>
      <c r="V22" s="4">
        <f t="shared" si="9"/>
        <v>0</v>
      </c>
      <c r="W22" s="4">
        <f t="shared" si="10"/>
        <v>0</v>
      </c>
      <c r="Y22" s="23" t="e">
        <f t="shared" si="1"/>
        <v>#DIV/0!</v>
      </c>
    </row>
    <row r="23" spans="2:25" ht="25.5" x14ac:dyDescent="0.2">
      <c r="B23" s="9" t="s">
        <v>62</v>
      </c>
      <c r="C23" s="4"/>
      <c r="D23" s="64"/>
      <c r="E23" s="4">
        <f t="shared" si="2"/>
        <v>0</v>
      </c>
      <c r="F23" s="6"/>
      <c r="G23" s="4">
        <f t="shared" si="3"/>
        <v>0</v>
      </c>
      <c r="H23" s="6"/>
      <c r="I23" s="4">
        <f t="shared" si="4"/>
        <v>0</v>
      </c>
      <c r="J23" s="6"/>
      <c r="K23" s="4">
        <f t="shared" si="11"/>
        <v>0</v>
      </c>
      <c r="L23" s="4"/>
      <c r="M23" s="4"/>
      <c r="N23" s="6"/>
      <c r="O23" s="4">
        <f t="shared" si="5"/>
        <v>0</v>
      </c>
      <c r="P23" s="6"/>
      <c r="Q23" s="4">
        <f t="shared" si="6"/>
        <v>0</v>
      </c>
      <c r="R23" s="4">
        <f t="shared" si="7"/>
        <v>0</v>
      </c>
      <c r="S23" s="4">
        <v>1.2</v>
      </c>
      <c r="T23" s="4">
        <f t="shared" si="8"/>
        <v>0</v>
      </c>
      <c r="U23" s="6">
        <v>0.3</v>
      </c>
      <c r="V23" s="4">
        <f t="shared" si="9"/>
        <v>0</v>
      </c>
      <c r="W23" s="4">
        <f t="shared" si="10"/>
        <v>0</v>
      </c>
      <c r="Y23" s="23" t="e">
        <f t="shared" si="1"/>
        <v>#DIV/0!</v>
      </c>
    </row>
    <row r="24" spans="2:25" ht="25.5" x14ac:dyDescent="0.2">
      <c r="B24" s="9" t="s">
        <v>63</v>
      </c>
      <c r="C24" s="4"/>
      <c r="D24" s="64"/>
      <c r="E24" s="4">
        <f t="shared" si="2"/>
        <v>0</v>
      </c>
      <c r="F24" s="6"/>
      <c r="G24" s="4">
        <f t="shared" si="3"/>
        <v>0</v>
      </c>
      <c r="H24" s="6"/>
      <c r="I24" s="4">
        <f t="shared" si="4"/>
        <v>0</v>
      </c>
      <c r="J24" s="6"/>
      <c r="K24" s="4">
        <f t="shared" si="11"/>
        <v>0</v>
      </c>
      <c r="L24" s="4"/>
      <c r="M24" s="4"/>
      <c r="N24" s="6"/>
      <c r="O24" s="4">
        <f t="shared" si="5"/>
        <v>0</v>
      </c>
      <c r="P24" s="6"/>
      <c r="Q24" s="4">
        <f t="shared" si="6"/>
        <v>0</v>
      </c>
      <c r="R24" s="4">
        <f t="shared" si="7"/>
        <v>0</v>
      </c>
      <c r="S24" s="4">
        <v>1.2</v>
      </c>
      <c r="T24" s="4">
        <f t="shared" si="8"/>
        <v>0</v>
      </c>
      <c r="U24" s="6">
        <v>0.3</v>
      </c>
      <c r="V24" s="4">
        <f t="shared" si="9"/>
        <v>0</v>
      </c>
      <c r="W24" s="4">
        <f t="shared" si="10"/>
        <v>0</v>
      </c>
      <c r="Y24" s="23" t="e">
        <f t="shared" si="1"/>
        <v>#DIV/0!</v>
      </c>
    </row>
    <row r="25" spans="2:25" x14ac:dyDescent="0.2">
      <c r="B25" s="9" t="s">
        <v>64</v>
      </c>
      <c r="C25" s="4"/>
      <c r="D25" s="64"/>
      <c r="E25" s="4">
        <f t="shared" si="2"/>
        <v>0</v>
      </c>
      <c r="F25" s="6"/>
      <c r="G25" s="4">
        <f t="shared" si="3"/>
        <v>0</v>
      </c>
      <c r="H25" s="6"/>
      <c r="I25" s="4">
        <f t="shared" si="4"/>
        <v>0</v>
      </c>
      <c r="J25" s="6"/>
      <c r="K25" s="4">
        <f t="shared" si="11"/>
        <v>0</v>
      </c>
      <c r="L25" s="4"/>
      <c r="M25" s="4"/>
      <c r="N25" s="6"/>
      <c r="O25" s="4">
        <f t="shared" si="5"/>
        <v>0</v>
      </c>
      <c r="P25" s="6"/>
      <c r="Q25" s="4">
        <f t="shared" si="6"/>
        <v>0</v>
      </c>
      <c r="R25" s="4">
        <f t="shared" si="7"/>
        <v>0</v>
      </c>
      <c r="S25" s="4">
        <v>1.2</v>
      </c>
      <c r="T25" s="4">
        <f t="shared" si="8"/>
        <v>0</v>
      </c>
      <c r="U25" s="6">
        <v>0.3</v>
      </c>
      <c r="V25" s="4">
        <f t="shared" si="9"/>
        <v>0</v>
      </c>
      <c r="W25" s="4">
        <f t="shared" si="10"/>
        <v>0</v>
      </c>
      <c r="Y25" s="23" t="e">
        <f t="shared" si="1"/>
        <v>#DIV/0!</v>
      </c>
    </row>
    <row r="26" spans="2:25" ht="25.5" x14ac:dyDescent="0.2">
      <c r="B26" s="9" t="s">
        <v>65</v>
      </c>
      <c r="C26" s="4"/>
      <c r="D26" s="64"/>
      <c r="E26" s="4">
        <f t="shared" si="2"/>
        <v>0</v>
      </c>
      <c r="F26" s="6"/>
      <c r="G26" s="4">
        <f t="shared" si="3"/>
        <v>0</v>
      </c>
      <c r="H26" s="6"/>
      <c r="I26" s="4">
        <f t="shared" si="4"/>
        <v>0</v>
      </c>
      <c r="J26" s="6"/>
      <c r="K26" s="4">
        <f t="shared" si="11"/>
        <v>0</v>
      </c>
      <c r="L26" s="4"/>
      <c r="M26" s="4"/>
      <c r="N26" s="6"/>
      <c r="O26" s="4">
        <f t="shared" si="5"/>
        <v>0</v>
      </c>
      <c r="P26" s="6"/>
      <c r="Q26" s="4">
        <f t="shared" si="6"/>
        <v>0</v>
      </c>
      <c r="R26" s="4">
        <f t="shared" si="7"/>
        <v>0</v>
      </c>
      <c r="S26" s="4">
        <v>1.2</v>
      </c>
      <c r="T26" s="4">
        <f t="shared" si="8"/>
        <v>0</v>
      </c>
      <c r="U26" s="6">
        <v>0.3</v>
      </c>
      <c r="V26" s="4">
        <f t="shared" si="9"/>
        <v>0</v>
      </c>
      <c r="W26" s="4">
        <f t="shared" si="10"/>
        <v>0</v>
      </c>
      <c r="Y26" s="23" t="e">
        <f t="shared" si="1"/>
        <v>#DIV/0!</v>
      </c>
    </row>
    <row r="27" spans="2:25" ht="25.5" x14ac:dyDescent="0.2">
      <c r="B27" s="10" t="s">
        <v>66</v>
      </c>
      <c r="C27" s="4"/>
      <c r="D27" s="64"/>
      <c r="E27" s="4">
        <f t="shared" si="2"/>
        <v>0</v>
      </c>
      <c r="F27" s="6"/>
      <c r="G27" s="4">
        <f t="shared" si="3"/>
        <v>0</v>
      </c>
      <c r="H27" s="6"/>
      <c r="I27" s="4">
        <f t="shared" si="4"/>
        <v>0</v>
      </c>
      <c r="J27" s="6"/>
      <c r="K27" s="4">
        <f t="shared" si="11"/>
        <v>0</v>
      </c>
      <c r="L27" s="4"/>
      <c r="M27" s="4"/>
      <c r="N27" s="6"/>
      <c r="O27" s="4">
        <f t="shared" si="5"/>
        <v>0</v>
      </c>
      <c r="P27" s="6"/>
      <c r="Q27" s="4">
        <f t="shared" si="6"/>
        <v>0</v>
      </c>
      <c r="R27" s="4">
        <f t="shared" si="7"/>
        <v>0</v>
      </c>
      <c r="S27" s="4">
        <v>1.2</v>
      </c>
      <c r="T27" s="4">
        <f t="shared" si="8"/>
        <v>0</v>
      </c>
      <c r="U27" s="6">
        <v>0.3</v>
      </c>
      <c r="V27" s="4">
        <f t="shared" si="9"/>
        <v>0</v>
      </c>
      <c r="W27" s="4">
        <f t="shared" si="10"/>
        <v>0</v>
      </c>
      <c r="Y27" s="23" t="e">
        <f t="shared" si="1"/>
        <v>#DIV/0!</v>
      </c>
    </row>
    <row r="28" spans="2:25" x14ac:dyDescent="0.2">
      <c r="B28" s="16" t="s">
        <v>55</v>
      </c>
      <c r="C28" s="4"/>
      <c r="D28" s="64"/>
      <c r="E28" s="4">
        <f t="shared" si="2"/>
        <v>0</v>
      </c>
      <c r="F28" s="6"/>
      <c r="G28" s="4">
        <f t="shared" si="3"/>
        <v>0</v>
      </c>
      <c r="H28" s="6"/>
      <c r="I28" s="4">
        <f t="shared" si="4"/>
        <v>0</v>
      </c>
      <c r="J28" s="6"/>
      <c r="K28" s="4">
        <f t="shared" si="11"/>
        <v>0</v>
      </c>
      <c r="L28" s="4"/>
      <c r="M28" s="4"/>
      <c r="N28" s="6"/>
      <c r="O28" s="4">
        <f t="shared" si="5"/>
        <v>0</v>
      </c>
      <c r="P28" s="6"/>
      <c r="Q28" s="4">
        <f t="shared" si="6"/>
        <v>0</v>
      </c>
      <c r="R28" s="4">
        <f t="shared" si="7"/>
        <v>0</v>
      </c>
      <c r="S28" s="4">
        <v>1.2</v>
      </c>
      <c r="T28" s="4">
        <f t="shared" si="8"/>
        <v>0</v>
      </c>
      <c r="U28" s="6">
        <v>0.3</v>
      </c>
      <c r="V28" s="4">
        <f t="shared" si="9"/>
        <v>0</v>
      </c>
      <c r="W28" s="4">
        <f t="shared" si="10"/>
        <v>0</v>
      </c>
      <c r="Y28" s="23" t="e">
        <f t="shared" si="1"/>
        <v>#DIV/0!</v>
      </c>
    </row>
    <row r="29" spans="2:25" x14ac:dyDescent="0.2">
      <c r="B29" s="71" t="s">
        <v>113</v>
      </c>
      <c r="C29" s="4"/>
      <c r="D29" s="64"/>
      <c r="E29" s="4">
        <f t="shared" si="2"/>
        <v>0</v>
      </c>
      <c r="F29" s="6"/>
      <c r="G29" s="4">
        <f t="shared" si="3"/>
        <v>0</v>
      </c>
      <c r="H29" s="6"/>
      <c r="I29" s="4">
        <f t="shared" si="4"/>
        <v>0</v>
      </c>
      <c r="J29" s="6"/>
      <c r="K29" s="4">
        <f t="shared" si="11"/>
        <v>0</v>
      </c>
      <c r="L29" s="4"/>
      <c r="M29" s="4"/>
      <c r="N29" s="6"/>
      <c r="O29" s="4">
        <f t="shared" si="5"/>
        <v>0</v>
      </c>
      <c r="P29" s="6"/>
      <c r="Q29" s="4">
        <f t="shared" si="6"/>
        <v>0</v>
      </c>
      <c r="R29" s="4">
        <f t="shared" si="7"/>
        <v>0</v>
      </c>
      <c r="S29" s="4">
        <v>1.2</v>
      </c>
      <c r="T29" s="4">
        <f t="shared" si="8"/>
        <v>0</v>
      </c>
      <c r="U29" s="6">
        <v>0.3</v>
      </c>
      <c r="V29" s="4">
        <f t="shared" si="9"/>
        <v>0</v>
      </c>
      <c r="W29" s="4">
        <f t="shared" si="10"/>
        <v>0</v>
      </c>
      <c r="Y29" s="23" t="e">
        <f t="shared" si="1"/>
        <v>#DIV/0!</v>
      </c>
    </row>
    <row r="30" spans="2:25" ht="25.5" x14ac:dyDescent="0.2">
      <c r="B30" s="71" t="s">
        <v>114</v>
      </c>
      <c r="C30" s="4"/>
      <c r="D30" s="64"/>
      <c r="E30" s="4">
        <f t="shared" si="2"/>
        <v>0</v>
      </c>
      <c r="F30" s="6"/>
      <c r="G30" s="4">
        <f t="shared" si="3"/>
        <v>0</v>
      </c>
      <c r="H30" s="6"/>
      <c r="I30" s="4">
        <f t="shared" si="4"/>
        <v>0</v>
      </c>
      <c r="J30" s="6"/>
      <c r="K30" s="4">
        <f t="shared" si="11"/>
        <v>0</v>
      </c>
      <c r="L30" s="4"/>
      <c r="M30" s="4"/>
      <c r="N30" s="6"/>
      <c r="O30" s="4">
        <f t="shared" si="5"/>
        <v>0</v>
      </c>
      <c r="P30" s="6"/>
      <c r="Q30" s="4">
        <f t="shared" si="6"/>
        <v>0</v>
      </c>
      <c r="R30" s="4">
        <f t="shared" si="7"/>
        <v>0</v>
      </c>
      <c r="S30" s="4">
        <v>1.2</v>
      </c>
      <c r="T30" s="4">
        <f t="shared" si="8"/>
        <v>0</v>
      </c>
      <c r="U30" s="6">
        <v>0.3</v>
      </c>
      <c r="V30" s="4">
        <f t="shared" si="9"/>
        <v>0</v>
      </c>
      <c r="W30" s="4">
        <f t="shared" si="10"/>
        <v>0</v>
      </c>
      <c r="Y30" s="23" t="e">
        <f t="shared" si="1"/>
        <v>#DIV/0!</v>
      </c>
    </row>
    <row r="31" spans="2:25" x14ac:dyDescent="0.2">
      <c r="B31" s="16"/>
      <c r="C31" s="4"/>
      <c r="D31" s="64"/>
      <c r="E31" s="4">
        <f t="shared" si="2"/>
        <v>0</v>
      </c>
      <c r="F31" s="6"/>
      <c r="G31" s="4">
        <f t="shared" si="3"/>
        <v>0</v>
      </c>
      <c r="H31" s="6"/>
      <c r="I31" s="4">
        <f t="shared" si="4"/>
        <v>0</v>
      </c>
      <c r="J31" s="6"/>
      <c r="K31" s="4">
        <f t="shared" si="11"/>
        <v>0</v>
      </c>
      <c r="L31" s="4"/>
      <c r="M31" s="4"/>
      <c r="N31" s="6"/>
      <c r="O31" s="4">
        <f t="shared" si="5"/>
        <v>0</v>
      </c>
      <c r="P31" s="6"/>
      <c r="Q31" s="4">
        <f t="shared" si="6"/>
        <v>0</v>
      </c>
      <c r="R31" s="4">
        <f t="shared" si="7"/>
        <v>0</v>
      </c>
      <c r="S31" s="4">
        <v>1.2</v>
      </c>
      <c r="T31" s="4">
        <f t="shared" si="8"/>
        <v>0</v>
      </c>
      <c r="U31" s="6">
        <v>0.3</v>
      </c>
      <c r="V31" s="4">
        <f t="shared" si="9"/>
        <v>0</v>
      </c>
      <c r="W31" s="4">
        <f t="shared" si="10"/>
        <v>0</v>
      </c>
      <c r="Y31" s="23" t="e">
        <f t="shared" si="1"/>
        <v>#DIV/0!</v>
      </c>
    </row>
    <row r="32" spans="2:25" x14ac:dyDescent="0.2">
      <c r="B32" s="16"/>
      <c r="C32" s="4"/>
      <c r="D32" s="64"/>
      <c r="E32" s="4">
        <f t="shared" si="2"/>
        <v>0</v>
      </c>
      <c r="F32" s="6"/>
      <c r="G32" s="4">
        <f t="shared" si="3"/>
        <v>0</v>
      </c>
      <c r="H32" s="6"/>
      <c r="I32" s="4">
        <f t="shared" si="4"/>
        <v>0</v>
      </c>
      <c r="J32" s="6"/>
      <c r="K32" s="4">
        <f t="shared" si="11"/>
        <v>0</v>
      </c>
      <c r="L32" s="4"/>
      <c r="M32" s="4"/>
      <c r="N32" s="6"/>
      <c r="O32" s="4">
        <f t="shared" si="5"/>
        <v>0</v>
      </c>
      <c r="P32" s="6"/>
      <c r="Q32" s="4">
        <f t="shared" si="6"/>
        <v>0</v>
      </c>
      <c r="R32" s="4">
        <f t="shared" si="7"/>
        <v>0</v>
      </c>
      <c r="S32" s="4">
        <v>1.2</v>
      </c>
      <c r="T32" s="4">
        <f t="shared" si="8"/>
        <v>0</v>
      </c>
      <c r="U32" s="6">
        <v>0.3</v>
      </c>
      <c r="V32" s="4">
        <f t="shared" si="9"/>
        <v>0</v>
      </c>
      <c r="W32" s="4">
        <f t="shared" si="10"/>
        <v>0</v>
      </c>
      <c r="Y32" s="23" t="e">
        <f t="shared" si="1"/>
        <v>#DIV/0!</v>
      </c>
    </row>
    <row r="33" spans="2:25" x14ac:dyDescent="0.2">
      <c r="B33" s="16"/>
      <c r="C33" s="4"/>
      <c r="D33" s="64"/>
      <c r="E33" s="4">
        <f t="shared" si="2"/>
        <v>0</v>
      </c>
      <c r="F33" s="6"/>
      <c r="G33" s="4">
        <f t="shared" si="3"/>
        <v>0</v>
      </c>
      <c r="H33" s="6"/>
      <c r="I33" s="4">
        <f t="shared" si="4"/>
        <v>0</v>
      </c>
      <c r="J33" s="6"/>
      <c r="K33" s="4">
        <f t="shared" si="11"/>
        <v>0</v>
      </c>
      <c r="L33" s="4"/>
      <c r="M33" s="4"/>
      <c r="N33" s="6"/>
      <c r="O33" s="4">
        <f t="shared" si="5"/>
        <v>0</v>
      </c>
      <c r="P33" s="6"/>
      <c r="Q33" s="4">
        <f t="shared" si="6"/>
        <v>0</v>
      </c>
      <c r="R33" s="4">
        <f t="shared" si="7"/>
        <v>0</v>
      </c>
      <c r="S33" s="4">
        <v>1.2</v>
      </c>
      <c r="T33" s="4">
        <f t="shared" si="8"/>
        <v>0</v>
      </c>
      <c r="U33" s="6">
        <v>0.3</v>
      </c>
      <c r="V33" s="4">
        <f t="shared" si="9"/>
        <v>0</v>
      </c>
      <c r="W33" s="4">
        <f t="shared" si="10"/>
        <v>0</v>
      </c>
      <c r="Y33" s="23" t="e">
        <f t="shared" si="1"/>
        <v>#DIV/0!</v>
      </c>
    </row>
    <row r="34" spans="2:25" x14ac:dyDescent="0.2">
      <c r="B34" s="16"/>
      <c r="C34" s="4"/>
      <c r="D34" s="64"/>
      <c r="E34" s="4">
        <f t="shared" si="2"/>
        <v>0</v>
      </c>
      <c r="F34" s="6"/>
      <c r="G34" s="4">
        <f t="shared" si="3"/>
        <v>0</v>
      </c>
      <c r="H34" s="6"/>
      <c r="I34" s="4">
        <f t="shared" si="4"/>
        <v>0</v>
      </c>
      <c r="J34" s="6"/>
      <c r="K34" s="4">
        <f t="shared" si="11"/>
        <v>0</v>
      </c>
      <c r="L34" s="4"/>
      <c r="M34" s="4"/>
      <c r="N34" s="6"/>
      <c r="O34" s="4">
        <f t="shared" si="5"/>
        <v>0</v>
      </c>
      <c r="P34" s="6"/>
      <c r="Q34" s="4">
        <f t="shared" si="6"/>
        <v>0</v>
      </c>
      <c r="R34" s="4">
        <f t="shared" si="7"/>
        <v>0</v>
      </c>
      <c r="S34" s="4">
        <v>1.2</v>
      </c>
      <c r="T34" s="4">
        <f t="shared" si="8"/>
        <v>0</v>
      </c>
      <c r="U34" s="6">
        <v>0.3</v>
      </c>
      <c r="V34" s="4">
        <f t="shared" si="9"/>
        <v>0</v>
      </c>
      <c r="W34" s="4">
        <f t="shared" si="10"/>
        <v>0</v>
      </c>
      <c r="Y34" s="23" t="e">
        <f t="shared" si="1"/>
        <v>#DIV/0!</v>
      </c>
    </row>
    <row r="35" spans="2:25" x14ac:dyDescent="0.2">
      <c r="B35" s="11" t="s">
        <v>67</v>
      </c>
      <c r="C35" s="4"/>
      <c r="D35" s="65">
        <v>7234</v>
      </c>
      <c r="E35" s="4">
        <f t="shared" si="2"/>
        <v>0</v>
      </c>
      <c r="F35" s="6"/>
      <c r="G35" s="4">
        <f t="shared" si="3"/>
        <v>0</v>
      </c>
      <c r="H35" s="6"/>
      <c r="I35" s="4">
        <f t="shared" si="4"/>
        <v>0</v>
      </c>
      <c r="J35" s="6"/>
      <c r="K35" s="4">
        <f t="shared" si="11"/>
        <v>0</v>
      </c>
      <c r="L35" s="4"/>
      <c r="M35" s="4"/>
      <c r="N35" s="6"/>
      <c r="O35" s="4">
        <f t="shared" si="5"/>
        <v>0</v>
      </c>
      <c r="P35" s="6"/>
      <c r="Q35" s="4">
        <f t="shared" si="6"/>
        <v>0</v>
      </c>
      <c r="R35" s="4">
        <f t="shared" si="7"/>
        <v>0</v>
      </c>
      <c r="S35" s="4">
        <v>1.2</v>
      </c>
      <c r="T35" s="4">
        <f t="shared" si="8"/>
        <v>0</v>
      </c>
      <c r="U35" s="6">
        <v>0.3</v>
      </c>
      <c r="V35" s="4">
        <f t="shared" si="9"/>
        <v>0</v>
      </c>
      <c r="W35" s="4">
        <f t="shared" si="10"/>
        <v>0</v>
      </c>
      <c r="Y35" s="23" t="e">
        <f t="shared" si="1"/>
        <v>#DIV/0!</v>
      </c>
    </row>
    <row r="36" spans="2:25" x14ac:dyDescent="0.2">
      <c r="B36" s="11" t="s">
        <v>68</v>
      </c>
      <c r="C36" s="4"/>
      <c r="D36" s="66">
        <v>7234</v>
      </c>
      <c r="E36" s="4">
        <f t="shared" si="2"/>
        <v>0</v>
      </c>
      <c r="F36" s="6"/>
      <c r="G36" s="4">
        <f t="shared" si="3"/>
        <v>0</v>
      </c>
      <c r="H36" s="6"/>
      <c r="I36" s="4">
        <f t="shared" si="4"/>
        <v>0</v>
      </c>
      <c r="J36" s="6"/>
      <c r="K36" s="4">
        <f t="shared" si="11"/>
        <v>0</v>
      </c>
      <c r="L36" s="4"/>
      <c r="M36" s="4"/>
      <c r="N36" s="6"/>
      <c r="O36" s="4">
        <f t="shared" si="5"/>
        <v>0</v>
      </c>
      <c r="P36" s="6"/>
      <c r="Q36" s="4">
        <f t="shared" si="6"/>
        <v>0</v>
      </c>
      <c r="R36" s="4">
        <f t="shared" si="7"/>
        <v>0</v>
      </c>
      <c r="S36" s="4">
        <v>1.2</v>
      </c>
      <c r="T36" s="4">
        <f t="shared" si="8"/>
        <v>0</v>
      </c>
      <c r="U36" s="6">
        <v>0.3</v>
      </c>
      <c r="V36" s="4">
        <f t="shared" si="9"/>
        <v>0</v>
      </c>
      <c r="W36" s="4">
        <f t="shared" si="10"/>
        <v>0</v>
      </c>
      <c r="Y36" s="23" t="e">
        <f t="shared" si="1"/>
        <v>#DIV/0!</v>
      </c>
    </row>
    <row r="37" spans="2:25" x14ac:dyDescent="0.2">
      <c r="B37" s="11"/>
      <c r="C37" s="4"/>
      <c r="D37" s="64"/>
      <c r="E37" s="4">
        <f t="shared" si="2"/>
        <v>0</v>
      </c>
      <c r="F37" s="6"/>
      <c r="G37" s="4">
        <f t="shared" si="3"/>
        <v>0</v>
      </c>
      <c r="H37" s="6"/>
      <c r="I37" s="4">
        <f t="shared" si="4"/>
        <v>0</v>
      </c>
      <c r="J37" s="6"/>
      <c r="K37" s="4">
        <f t="shared" si="11"/>
        <v>0</v>
      </c>
      <c r="L37" s="4"/>
      <c r="M37" s="4"/>
      <c r="N37" s="6"/>
      <c r="O37" s="4">
        <f t="shared" si="5"/>
        <v>0</v>
      </c>
      <c r="P37" s="6"/>
      <c r="Q37" s="4">
        <f t="shared" si="6"/>
        <v>0</v>
      </c>
      <c r="R37" s="4">
        <f t="shared" si="7"/>
        <v>0</v>
      </c>
      <c r="S37" s="4">
        <v>1.2</v>
      </c>
      <c r="T37" s="4">
        <f t="shared" si="8"/>
        <v>0</v>
      </c>
      <c r="U37" s="6">
        <v>0.3</v>
      </c>
      <c r="V37" s="4">
        <f t="shared" si="9"/>
        <v>0</v>
      </c>
      <c r="W37" s="4">
        <f t="shared" si="10"/>
        <v>0</v>
      </c>
      <c r="Y37" s="23" t="e">
        <f t="shared" si="1"/>
        <v>#DIV/0!</v>
      </c>
    </row>
    <row r="38" spans="2:25" x14ac:dyDescent="0.2">
      <c r="B38" s="11"/>
      <c r="C38" s="4"/>
      <c r="D38" s="64"/>
      <c r="E38" s="4">
        <f t="shared" si="2"/>
        <v>0</v>
      </c>
      <c r="F38" s="6"/>
      <c r="G38" s="4">
        <f t="shared" si="3"/>
        <v>0</v>
      </c>
      <c r="H38" s="6"/>
      <c r="I38" s="4">
        <f t="shared" si="4"/>
        <v>0</v>
      </c>
      <c r="J38" s="6"/>
      <c r="K38" s="4">
        <f t="shared" si="11"/>
        <v>0</v>
      </c>
      <c r="L38" s="4"/>
      <c r="M38" s="4"/>
      <c r="N38" s="6"/>
      <c r="O38" s="4">
        <f t="shared" si="5"/>
        <v>0</v>
      </c>
      <c r="P38" s="6"/>
      <c r="Q38" s="4">
        <f t="shared" si="6"/>
        <v>0</v>
      </c>
      <c r="R38" s="4">
        <f t="shared" si="7"/>
        <v>0</v>
      </c>
      <c r="S38" s="4">
        <v>1.2</v>
      </c>
      <c r="T38" s="4">
        <f t="shared" si="8"/>
        <v>0</v>
      </c>
      <c r="U38" s="6">
        <v>0.3</v>
      </c>
      <c r="V38" s="4">
        <f t="shared" si="9"/>
        <v>0</v>
      </c>
      <c r="W38" s="4">
        <f t="shared" si="10"/>
        <v>0</v>
      </c>
      <c r="Y38" s="23" t="e">
        <f t="shared" si="1"/>
        <v>#DIV/0!</v>
      </c>
    </row>
    <row r="39" spans="2:25" x14ac:dyDescent="0.2">
      <c r="B39" s="11"/>
      <c r="C39" s="4"/>
      <c r="D39" s="64"/>
      <c r="E39" s="4">
        <f t="shared" si="2"/>
        <v>0</v>
      </c>
      <c r="F39" s="6"/>
      <c r="G39" s="4">
        <f t="shared" si="3"/>
        <v>0</v>
      </c>
      <c r="H39" s="6"/>
      <c r="I39" s="4">
        <f t="shared" si="4"/>
        <v>0</v>
      </c>
      <c r="J39" s="6"/>
      <c r="K39" s="4">
        <f t="shared" si="11"/>
        <v>0</v>
      </c>
      <c r="L39" s="4"/>
      <c r="M39" s="4"/>
      <c r="N39" s="6"/>
      <c r="O39" s="4">
        <f t="shared" si="5"/>
        <v>0</v>
      </c>
      <c r="P39" s="6"/>
      <c r="Q39" s="4">
        <f t="shared" si="6"/>
        <v>0</v>
      </c>
      <c r="R39" s="4">
        <f t="shared" si="7"/>
        <v>0</v>
      </c>
      <c r="S39" s="4">
        <v>1.2</v>
      </c>
      <c r="T39" s="4">
        <f t="shared" si="8"/>
        <v>0</v>
      </c>
      <c r="U39" s="6">
        <v>0.3</v>
      </c>
      <c r="V39" s="4">
        <f t="shared" si="9"/>
        <v>0</v>
      </c>
      <c r="W39" s="4">
        <f t="shared" si="10"/>
        <v>0</v>
      </c>
      <c r="Y39" s="23" t="e">
        <f t="shared" si="1"/>
        <v>#DIV/0!</v>
      </c>
    </row>
    <row r="40" spans="2:25" x14ac:dyDescent="0.2">
      <c r="B40" s="15" t="s">
        <v>3</v>
      </c>
      <c r="C40" s="3"/>
      <c r="D40" s="63"/>
      <c r="E40" s="3">
        <f>C40*D40</f>
        <v>0</v>
      </c>
      <c r="F40" s="5"/>
      <c r="G40" s="3">
        <f>F40*E40</f>
        <v>0</v>
      </c>
      <c r="H40" s="5"/>
      <c r="I40" s="3">
        <f>E40*H40</f>
        <v>0</v>
      </c>
      <c r="J40" s="5"/>
      <c r="K40" s="3">
        <f>E40*J40</f>
        <v>0</v>
      </c>
      <c r="L40" s="3"/>
      <c r="M40" s="3"/>
      <c r="N40" s="5"/>
      <c r="O40" s="3"/>
      <c r="P40" s="5"/>
      <c r="Q40" s="3">
        <f>E40*P40</f>
        <v>0</v>
      </c>
      <c r="R40" s="3">
        <f>E40+G40+K40+L40+M40</f>
        <v>0</v>
      </c>
      <c r="S40" s="3"/>
      <c r="T40" s="3">
        <f>(S40*R40)-R40</f>
        <v>0</v>
      </c>
      <c r="U40" s="5"/>
      <c r="V40" s="3">
        <f>R40*U40</f>
        <v>0</v>
      </c>
      <c r="W40" s="3">
        <f>R40+T40+V40</f>
        <v>0</v>
      </c>
      <c r="Y40" s="23" t="e">
        <f t="shared" si="1"/>
        <v>#DIV/0!</v>
      </c>
    </row>
    <row r="41" spans="2:25" x14ac:dyDescent="0.2">
      <c r="B41" s="15" t="s">
        <v>2</v>
      </c>
      <c r="C41" s="3">
        <f>C42+C43+C44+C45+C46+C47+C48+C49+C50+C51+C52+C53+C55+C56+C57+C58+C59+C60+C61+C62+C63+C64+C65</f>
        <v>0</v>
      </c>
      <c r="D41" s="3">
        <f t="shared" ref="D41:W41" si="12">D42+D43+D44+D45+D46+D47+D48+D49+D50+D51+D52+D53+D55+D56+D57+D58+D59+D60+D61+D62+D63+D64+D65</f>
        <v>112553</v>
      </c>
      <c r="E41" s="3">
        <f t="shared" si="12"/>
        <v>0</v>
      </c>
      <c r="F41" s="3"/>
      <c r="G41" s="3">
        <f t="shared" si="12"/>
        <v>0</v>
      </c>
      <c r="H41" s="3"/>
      <c r="I41" s="3">
        <f t="shared" si="12"/>
        <v>0</v>
      </c>
      <c r="J41" s="3"/>
      <c r="K41" s="3">
        <f t="shared" si="12"/>
        <v>0</v>
      </c>
      <c r="L41" s="3">
        <f t="shared" si="12"/>
        <v>0</v>
      </c>
      <c r="M41" s="3">
        <f t="shared" si="12"/>
        <v>0</v>
      </c>
      <c r="N41" s="3"/>
      <c r="O41" s="3">
        <f t="shared" si="12"/>
        <v>0</v>
      </c>
      <c r="P41" s="3"/>
      <c r="Q41" s="3">
        <f t="shared" si="12"/>
        <v>0</v>
      </c>
      <c r="R41" s="3">
        <f t="shared" si="12"/>
        <v>0</v>
      </c>
      <c r="S41" s="3"/>
      <c r="T41" s="3">
        <f t="shared" si="12"/>
        <v>0</v>
      </c>
      <c r="U41" s="3"/>
      <c r="V41" s="3">
        <f t="shared" si="12"/>
        <v>0</v>
      </c>
      <c r="W41" s="3">
        <f t="shared" si="12"/>
        <v>0</v>
      </c>
      <c r="Y41" s="23" t="e">
        <f t="shared" si="1"/>
        <v>#DIV/0!</v>
      </c>
    </row>
    <row r="42" spans="2:25" x14ac:dyDescent="0.2">
      <c r="B42" s="12" t="s">
        <v>73</v>
      </c>
      <c r="C42" s="4"/>
      <c r="D42" s="64">
        <v>5737</v>
      </c>
      <c r="E42" s="4">
        <f t="shared" ref="E42:E65" si="13">C42*D42</f>
        <v>0</v>
      </c>
      <c r="F42" s="6"/>
      <c r="G42" s="4">
        <f t="shared" ref="G42:G65" si="14">F42*E42</f>
        <v>0</v>
      </c>
      <c r="H42" s="6"/>
      <c r="I42" s="4">
        <f>E42*H42</f>
        <v>0</v>
      </c>
      <c r="J42" s="6"/>
      <c r="K42" s="4">
        <f>E42*J42</f>
        <v>0</v>
      </c>
      <c r="L42" s="4"/>
      <c r="M42" s="4"/>
      <c r="N42" s="6"/>
      <c r="O42" s="4">
        <f>E42*N42</f>
        <v>0</v>
      </c>
      <c r="P42" s="6"/>
      <c r="Q42" s="4">
        <f>E42*P42</f>
        <v>0</v>
      </c>
      <c r="R42" s="4">
        <f>E42+G42+I42+K42+L42+O42+Q42</f>
        <v>0</v>
      </c>
      <c r="S42" s="4">
        <v>1.2</v>
      </c>
      <c r="T42" s="4">
        <f>(S42*R42)-R42</f>
        <v>0</v>
      </c>
      <c r="U42" s="6">
        <v>0.3</v>
      </c>
      <c r="V42" s="4">
        <f t="shared" ref="V42:V65" si="15">R42*U42</f>
        <v>0</v>
      </c>
      <c r="W42" s="4">
        <f>R42+T42+V42</f>
        <v>0</v>
      </c>
      <c r="Y42" s="23" t="e">
        <f t="shared" si="1"/>
        <v>#DIV/0!</v>
      </c>
    </row>
    <row r="43" spans="2:25" ht="24" customHeight="1" x14ac:dyDescent="0.2">
      <c r="B43" s="12" t="s">
        <v>34</v>
      </c>
      <c r="C43" s="4"/>
      <c r="D43" s="64">
        <v>5737</v>
      </c>
      <c r="E43" s="4">
        <f t="shared" si="13"/>
        <v>0</v>
      </c>
      <c r="F43" s="6"/>
      <c r="G43" s="4">
        <f t="shared" si="14"/>
        <v>0</v>
      </c>
      <c r="H43" s="6"/>
      <c r="I43" s="4">
        <f t="shared" ref="I43:I65" si="16">E43*H43</f>
        <v>0</v>
      </c>
      <c r="J43" s="6"/>
      <c r="K43" s="4">
        <f t="shared" ref="K43:K65" si="17">E43*J43</f>
        <v>0</v>
      </c>
      <c r="L43" s="4"/>
      <c r="M43" s="4"/>
      <c r="N43" s="6"/>
      <c r="O43" s="4">
        <f t="shared" ref="O43:O65" si="18">E43*N43</f>
        <v>0</v>
      </c>
      <c r="P43" s="6"/>
      <c r="Q43" s="4">
        <f t="shared" ref="Q43:Q65" si="19">E43*P43</f>
        <v>0</v>
      </c>
      <c r="R43" s="4">
        <f t="shared" ref="R43:R65" si="20">E43+G43+I43+K43+L43+O43+Q43</f>
        <v>0</v>
      </c>
      <c r="S43" s="4">
        <v>1.2</v>
      </c>
      <c r="T43" s="4">
        <f>(S43*R43)-R43</f>
        <v>0</v>
      </c>
      <c r="U43" s="6">
        <v>0.3</v>
      </c>
      <c r="V43" s="4">
        <f>R43*U43</f>
        <v>0</v>
      </c>
      <c r="W43" s="4">
        <f>R43+T43+V43</f>
        <v>0</v>
      </c>
      <c r="Y43" s="23" t="e">
        <f t="shared" si="1"/>
        <v>#DIV/0!</v>
      </c>
    </row>
    <row r="44" spans="2:25" x14ac:dyDescent="0.2">
      <c r="B44" s="12" t="s">
        <v>74</v>
      </c>
      <c r="C44" s="4"/>
      <c r="D44" s="64">
        <v>5794</v>
      </c>
      <c r="E44" s="4">
        <f t="shared" si="13"/>
        <v>0</v>
      </c>
      <c r="F44" s="6"/>
      <c r="G44" s="4">
        <f t="shared" si="14"/>
        <v>0</v>
      </c>
      <c r="H44" s="6"/>
      <c r="I44" s="4">
        <f t="shared" si="16"/>
        <v>0</v>
      </c>
      <c r="J44" s="6"/>
      <c r="K44" s="4">
        <f t="shared" si="17"/>
        <v>0</v>
      </c>
      <c r="L44" s="4"/>
      <c r="M44" s="4"/>
      <c r="N44" s="6"/>
      <c r="O44" s="4">
        <f t="shared" si="18"/>
        <v>0</v>
      </c>
      <c r="P44" s="6"/>
      <c r="Q44" s="4">
        <f t="shared" si="19"/>
        <v>0</v>
      </c>
      <c r="R44" s="4">
        <f t="shared" si="20"/>
        <v>0</v>
      </c>
      <c r="S44" s="4">
        <v>1.2</v>
      </c>
      <c r="T44" s="4">
        <f t="shared" ref="T44:T65" si="21">(S44*R44)-R44</f>
        <v>0</v>
      </c>
      <c r="U44" s="6">
        <v>0.3</v>
      </c>
      <c r="V44" s="4">
        <f t="shared" si="15"/>
        <v>0</v>
      </c>
      <c r="W44" s="4">
        <f t="shared" ref="W44:W65" si="22">R44+T44+V44</f>
        <v>0</v>
      </c>
      <c r="Y44" s="23" t="e">
        <f t="shared" si="1"/>
        <v>#DIV/0!</v>
      </c>
    </row>
    <row r="45" spans="2:25" x14ac:dyDescent="0.2">
      <c r="B45" s="12" t="s">
        <v>75</v>
      </c>
      <c r="C45" s="4"/>
      <c r="D45" s="64">
        <v>5794</v>
      </c>
      <c r="E45" s="4">
        <f>C45*D45</f>
        <v>0</v>
      </c>
      <c r="F45" s="6"/>
      <c r="G45" s="4">
        <f t="shared" si="14"/>
        <v>0</v>
      </c>
      <c r="H45" s="6"/>
      <c r="I45" s="4">
        <f t="shared" si="16"/>
        <v>0</v>
      </c>
      <c r="J45" s="6"/>
      <c r="K45" s="4">
        <f t="shared" si="17"/>
        <v>0</v>
      </c>
      <c r="L45" s="4"/>
      <c r="M45" s="4"/>
      <c r="N45" s="6"/>
      <c r="O45" s="4">
        <f t="shared" si="18"/>
        <v>0</v>
      </c>
      <c r="P45" s="6"/>
      <c r="Q45" s="4">
        <f t="shared" si="19"/>
        <v>0</v>
      </c>
      <c r="R45" s="4">
        <f t="shared" si="20"/>
        <v>0</v>
      </c>
      <c r="S45" s="4">
        <v>1.2</v>
      </c>
      <c r="T45" s="4">
        <f t="shared" si="21"/>
        <v>0</v>
      </c>
      <c r="U45" s="6">
        <v>0.3</v>
      </c>
      <c r="V45" s="4">
        <f t="shared" si="15"/>
        <v>0</v>
      </c>
      <c r="W45" s="4">
        <f t="shared" si="22"/>
        <v>0</v>
      </c>
      <c r="Y45" s="23" t="e">
        <f t="shared" si="1"/>
        <v>#DIV/0!</v>
      </c>
    </row>
    <row r="46" spans="2:25" x14ac:dyDescent="0.2">
      <c r="B46" s="12" t="s">
        <v>35</v>
      </c>
      <c r="C46" s="4"/>
      <c r="D46" s="64">
        <v>5794</v>
      </c>
      <c r="E46" s="4">
        <f t="shared" si="13"/>
        <v>0</v>
      </c>
      <c r="F46" s="6"/>
      <c r="G46" s="4">
        <f t="shared" si="14"/>
        <v>0</v>
      </c>
      <c r="H46" s="6"/>
      <c r="I46" s="4">
        <f t="shared" si="16"/>
        <v>0</v>
      </c>
      <c r="J46" s="6"/>
      <c r="K46" s="4">
        <f t="shared" si="17"/>
        <v>0</v>
      </c>
      <c r="L46" s="4"/>
      <c r="M46" s="4"/>
      <c r="N46" s="6"/>
      <c r="O46" s="4">
        <f t="shared" si="18"/>
        <v>0</v>
      </c>
      <c r="P46" s="6"/>
      <c r="Q46" s="4">
        <f t="shared" si="19"/>
        <v>0</v>
      </c>
      <c r="R46" s="4">
        <f t="shared" si="20"/>
        <v>0</v>
      </c>
      <c r="S46" s="4">
        <v>1.2</v>
      </c>
      <c r="T46" s="4">
        <f t="shared" si="21"/>
        <v>0</v>
      </c>
      <c r="U46" s="6">
        <v>0.3</v>
      </c>
      <c r="V46" s="4">
        <f t="shared" si="15"/>
        <v>0</v>
      </c>
      <c r="W46" s="4">
        <f t="shared" si="22"/>
        <v>0</v>
      </c>
      <c r="Y46" s="23" t="e">
        <f t="shared" si="1"/>
        <v>#DIV/0!</v>
      </c>
    </row>
    <row r="47" spans="2:25" x14ac:dyDescent="0.2">
      <c r="B47" s="17" t="s">
        <v>38</v>
      </c>
      <c r="C47" s="4"/>
      <c r="D47" s="64">
        <v>5908</v>
      </c>
      <c r="E47" s="4">
        <f t="shared" si="13"/>
        <v>0</v>
      </c>
      <c r="F47" s="6"/>
      <c r="G47" s="4">
        <f t="shared" si="14"/>
        <v>0</v>
      </c>
      <c r="H47" s="6"/>
      <c r="I47" s="4">
        <f t="shared" si="16"/>
        <v>0</v>
      </c>
      <c r="J47" s="6"/>
      <c r="K47" s="4">
        <f t="shared" si="17"/>
        <v>0</v>
      </c>
      <c r="L47" s="4"/>
      <c r="M47" s="4"/>
      <c r="N47" s="6"/>
      <c r="O47" s="4">
        <f t="shared" si="18"/>
        <v>0</v>
      </c>
      <c r="P47" s="6"/>
      <c r="Q47" s="4">
        <f t="shared" si="19"/>
        <v>0</v>
      </c>
      <c r="R47" s="4">
        <f t="shared" si="20"/>
        <v>0</v>
      </c>
      <c r="S47" s="4">
        <v>1.2</v>
      </c>
      <c r="T47" s="4">
        <f t="shared" si="21"/>
        <v>0</v>
      </c>
      <c r="U47" s="6">
        <v>0.3</v>
      </c>
      <c r="V47" s="4">
        <f t="shared" si="15"/>
        <v>0</v>
      </c>
      <c r="W47" s="4">
        <f t="shared" si="22"/>
        <v>0</v>
      </c>
      <c r="Y47" s="23" t="e">
        <f t="shared" si="1"/>
        <v>#DIV/0!</v>
      </c>
    </row>
    <row r="48" spans="2:25" x14ac:dyDescent="0.2">
      <c r="B48" s="12" t="s">
        <v>37</v>
      </c>
      <c r="C48" s="4"/>
      <c r="D48" s="64">
        <v>5908</v>
      </c>
      <c r="E48" s="4">
        <f t="shared" si="13"/>
        <v>0</v>
      </c>
      <c r="F48" s="6"/>
      <c r="G48" s="4">
        <f t="shared" si="14"/>
        <v>0</v>
      </c>
      <c r="H48" s="6"/>
      <c r="I48" s="4">
        <f t="shared" si="16"/>
        <v>0</v>
      </c>
      <c r="J48" s="6"/>
      <c r="K48" s="4">
        <f t="shared" si="17"/>
        <v>0</v>
      </c>
      <c r="L48" s="4"/>
      <c r="M48" s="4"/>
      <c r="N48" s="6"/>
      <c r="O48" s="4">
        <f t="shared" si="18"/>
        <v>0</v>
      </c>
      <c r="P48" s="6"/>
      <c r="Q48" s="4">
        <f t="shared" si="19"/>
        <v>0</v>
      </c>
      <c r="R48" s="4">
        <f t="shared" si="20"/>
        <v>0</v>
      </c>
      <c r="S48" s="4">
        <v>1.2</v>
      </c>
      <c r="T48" s="4">
        <f t="shared" si="21"/>
        <v>0</v>
      </c>
      <c r="U48" s="6">
        <v>0.3</v>
      </c>
      <c r="V48" s="4">
        <f t="shared" si="15"/>
        <v>0</v>
      </c>
      <c r="W48" s="4">
        <f t="shared" si="22"/>
        <v>0</v>
      </c>
      <c r="Y48" s="23" t="e">
        <f t="shared" si="1"/>
        <v>#DIV/0!</v>
      </c>
    </row>
    <row r="49" spans="2:25" x14ac:dyDescent="0.2">
      <c r="B49" s="12" t="s">
        <v>41</v>
      </c>
      <c r="C49" s="4"/>
      <c r="D49" s="64">
        <v>6081</v>
      </c>
      <c r="E49" s="4">
        <f t="shared" si="13"/>
        <v>0</v>
      </c>
      <c r="F49" s="6"/>
      <c r="G49" s="4">
        <f t="shared" si="14"/>
        <v>0</v>
      </c>
      <c r="H49" s="6"/>
      <c r="I49" s="4">
        <f t="shared" si="16"/>
        <v>0</v>
      </c>
      <c r="J49" s="6"/>
      <c r="K49" s="4">
        <f t="shared" si="17"/>
        <v>0</v>
      </c>
      <c r="L49" s="4"/>
      <c r="M49" s="4"/>
      <c r="N49" s="6"/>
      <c r="O49" s="4">
        <f t="shared" si="18"/>
        <v>0</v>
      </c>
      <c r="P49" s="6"/>
      <c r="Q49" s="4">
        <f t="shared" si="19"/>
        <v>0</v>
      </c>
      <c r="R49" s="4">
        <f t="shared" si="20"/>
        <v>0</v>
      </c>
      <c r="S49" s="4">
        <v>1.2</v>
      </c>
      <c r="T49" s="4">
        <f t="shared" si="21"/>
        <v>0</v>
      </c>
      <c r="U49" s="6">
        <v>0.3</v>
      </c>
      <c r="V49" s="4">
        <f t="shared" si="15"/>
        <v>0</v>
      </c>
      <c r="W49" s="4">
        <f t="shared" si="22"/>
        <v>0</v>
      </c>
      <c r="Y49" s="23" t="e">
        <f t="shared" ref="Y49:Y80" si="23">W49/C49</f>
        <v>#DIV/0!</v>
      </c>
    </row>
    <row r="50" spans="2:25" x14ac:dyDescent="0.2">
      <c r="B50" s="12" t="s">
        <v>40</v>
      </c>
      <c r="C50" s="4"/>
      <c r="D50" s="64">
        <v>6081</v>
      </c>
      <c r="E50" s="4">
        <f t="shared" si="13"/>
        <v>0</v>
      </c>
      <c r="F50" s="6"/>
      <c r="G50" s="4">
        <f t="shared" si="14"/>
        <v>0</v>
      </c>
      <c r="H50" s="6"/>
      <c r="I50" s="4">
        <f t="shared" si="16"/>
        <v>0</v>
      </c>
      <c r="J50" s="6"/>
      <c r="K50" s="4">
        <f t="shared" si="17"/>
        <v>0</v>
      </c>
      <c r="L50" s="4"/>
      <c r="M50" s="4"/>
      <c r="N50" s="6"/>
      <c r="O50" s="4">
        <f t="shared" si="18"/>
        <v>0</v>
      </c>
      <c r="P50" s="6"/>
      <c r="Q50" s="4">
        <f t="shared" si="19"/>
        <v>0</v>
      </c>
      <c r="R50" s="4">
        <f t="shared" si="20"/>
        <v>0</v>
      </c>
      <c r="S50" s="4">
        <v>1.2</v>
      </c>
      <c r="T50" s="4">
        <f t="shared" si="21"/>
        <v>0</v>
      </c>
      <c r="U50" s="6">
        <v>0.3</v>
      </c>
      <c r="V50" s="4">
        <f t="shared" si="15"/>
        <v>0</v>
      </c>
      <c r="W50" s="4">
        <f t="shared" si="22"/>
        <v>0</v>
      </c>
      <c r="Y50" s="23" t="e">
        <f t="shared" si="23"/>
        <v>#DIV/0!</v>
      </c>
    </row>
    <row r="51" spans="2:25" x14ac:dyDescent="0.2">
      <c r="B51" s="12" t="s">
        <v>42</v>
      </c>
      <c r="C51" s="4"/>
      <c r="D51" s="64">
        <v>6081</v>
      </c>
      <c r="E51" s="4">
        <f t="shared" si="13"/>
        <v>0</v>
      </c>
      <c r="F51" s="6"/>
      <c r="G51" s="4">
        <f t="shared" si="14"/>
        <v>0</v>
      </c>
      <c r="H51" s="6"/>
      <c r="I51" s="4">
        <f t="shared" si="16"/>
        <v>0</v>
      </c>
      <c r="J51" s="6"/>
      <c r="K51" s="4">
        <f t="shared" si="17"/>
        <v>0</v>
      </c>
      <c r="L51" s="4"/>
      <c r="M51" s="4"/>
      <c r="N51" s="6"/>
      <c r="O51" s="4">
        <f t="shared" si="18"/>
        <v>0</v>
      </c>
      <c r="P51" s="6"/>
      <c r="Q51" s="4">
        <f t="shared" si="19"/>
        <v>0</v>
      </c>
      <c r="R51" s="4">
        <f t="shared" si="20"/>
        <v>0</v>
      </c>
      <c r="S51" s="4">
        <v>1.2</v>
      </c>
      <c r="T51" s="4">
        <f t="shared" si="21"/>
        <v>0</v>
      </c>
      <c r="U51" s="6">
        <v>0.3</v>
      </c>
      <c r="V51" s="4">
        <f t="shared" si="15"/>
        <v>0</v>
      </c>
      <c r="W51" s="4">
        <f t="shared" si="22"/>
        <v>0</v>
      </c>
      <c r="Y51" s="23" t="e">
        <f t="shared" si="23"/>
        <v>#DIV/0!</v>
      </c>
    </row>
    <row r="52" spans="2:25" ht="25.5" x14ac:dyDescent="0.2">
      <c r="B52" s="12" t="s">
        <v>76</v>
      </c>
      <c r="C52" s="4"/>
      <c r="D52" s="64">
        <v>6081</v>
      </c>
      <c r="E52" s="4">
        <f t="shared" si="13"/>
        <v>0</v>
      </c>
      <c r="F52" s="6"/>
      <c r="G52" s="4">
        <f t="shared" si="14"/>
        <v>0</v>
      </c>
      <c r="H52" s="6"/>
      <c r="I52" s="4">
        <f t="shared" si="16"/>
        <v>0</v>
      </c>
      <c r="J52" s="6"/>
      <c r="K52" s="4">
        <f>E52*J52</f>
        <v>0</v>
      </c>
      <c r="L52" s="4"/>
      <c r="M52" s="4"/>
      <c r="N52" s="6"/>
      <c r="O52" s="4">
        <f t="shared" si="18"/>
        <v>0</v>
      </c>
      <c r="P52" s="6"/>
      <c r="Q52" s="4">
        <f t="shared" si="19"/>
        <v>0</v>
      </c>
      <c r="R52" s="4">
        <f t="shared" si="20"/>
        <v>0</v>
      </c>
      <c r="S52" s="4">
        <v>1.2</v>
      </c>
      <c r="T52" s="4">
        <f>(S52*R52)-R52</f>
        <v>0</v>
      </c>
      <c r="U52" s="6">
        <v>0.3</v>
      </c>
      <c r="V52" s="4">
        <f>R52*U52</f>
        <v>0</v>
      </c>
      <c r="W52" s="4">
        <f>R52+T52+V52</f>
        <v>0</v>
      </c>
      <c r="Y52" s="23" t="e">
        <f t="shared" si="23"/>
        <v>#DIV/0!</v>
      </c>
    </row>
    <row r="53" spans="2:25" x14ac:dyDescent="0.2">
      <c r="B53" s="18" t="s">
        <v>33</v>
      </c>
      <c r="C53" s="4"/>
      <c r="D53" s="64">
        <v>5737</v>
      </c>
      <c r="E53" s="4">
        <f t="shared" si="13"/>
        <v>0</v>
      </c>
      <c r="F53" s="6"/>
      <c r="G53" s="4">
        <f t="shared" si="14"/>
        <v>0</v>
      </c>
      <c r="H53" s="6"/>
      <c r="I53" s="4">
        <f t="shared" si="16"/>
        <v>0</v>
      </c>
      <c r="J53" s="6"/>
      <c r="K53" s="4">
        <f t="shared" si="17"/>
        <v>0</v>
      </c>
      <c r="L53" s="4"/>
      <c r="M53" s="4"/>
      <c r="N53" s="6"/>
      <c r="O53" s="4">
        <f t="shared" si="18"/>
        <v>0</v>
      </c>
      <c r="P53" s="6"/>
      <c r="Q53" s="4">
        <f t="shared" si="19"/>
        <v>0</v>
      </c>
      <c r="R53" s="4">
        <f t="shared" si="20"/>
        <v>0</v>
      </c>
      <c r="S53" s="4">
        <v>1.2</v>
      </c>
      <c r="T53" s="4">
        <f t="shared" si="21"/>
        <v>0</v>
      </c>
      <c r="U53" s="6">
        <v>0.3</v>
      </c>
      <c r="V53" s="4">
        <f t="shared" si="15"/>
        <v>0</v>
      </c>
      <c r="W53" s="4">
        <f t="shared" si="22"/>
        <v>0</v>
      </c>
      <c r="Y53" s="23" t="e">
        <f t="shared" si="23"/>
        <v>#DIV/0!</v>
      </c>
    </row>
    <row r="54" spans="2:25" x14ac:dyDescent="0.2">
      <c r="B54" s="18" t="s">
        <v>36</v>
      </c>
      <c r="C54" s="4"/>
      <c r="D54" s="64">
        <v>5794</v>
      </c>
      <c r="E54" s="4">
        <f t="shared" si="13"/>
        <v>0</v>
      </c>
      <c r="F54" s="6"/>
      <c r="G54" s="4">
        <f t="shared" si="14"/>
        <v>0</v>
      </c>
      <c r="H54" s="6"/>
      <c r="I54" s="4">
        <f t="shared" si="16"/>
        <v>0</v>
      </c>
      <c r="J54" s="6"/>
      <c r="K54" s="4">
        <f t="shared" si="17"/>
        <v>0</v>
      </c>
      <c r="L54" s="4"/>
      <c r="M54" s="4"/>
      <c r="N54" s="6"/>
      <c r="O54" s="4">
        <f t="shared" si="18"/>
        <v>0</v>
      </c>
      <c r="P54" s="6"/>
      <c r="Q54" s="4">
        <f t="shared" si="19"/>
        <v>0</v>
      </c>
      <c r="R54" s="4">
        <f t="shared" si="20"/>
        <v>0</v>
      </c>
      <c r="S54" s="4">
        <v>1.2</v>
      </c>
      <c r="T54" s="4">
        <f t="shared" si="21"/>
        <v>0</v>
      </c>
      <c r="U54" s="6">
        <v>0.3</v>
      </c>
      <c r="V54" s="4">
        <f t="shared" si="15"/>
        <v>0</v>
      </c>
      <c r="W54" s="4">
        <f t="shared" si="22"/>
        <v>0</v>
      </c>
      <c r="Y54" s="23" t="e">
        <f t="shared" si="23"/>
        <v>#DIV/0!</v>
      </c>
    </row>
    <row r="55" spans="2:25" x14ac:dyDescent="0.2">
      <c r="B55" s="18" t="s">
        <v>82</v>
      </c>
      <c r="C55" s="4"/>
      <c r="D55" s="64">
        <v>5794</v>
      </c>
      <c r="E55" s="4">
        <f t="shared" si="13"/>
        <v>0</v>
      </c>
      <c r="F55" s="6"/>
      <c r="G55" s="4">
        <f t="shared" si="14"/>
        <v>0</v>
      </c>
      <c r="H55" s="6"/>
      <c r="I55" s="4">
        <f t="shared" si="16"/>
        <v>0</v>
      </c>
      <c r="J55" s="6"/>
      <c r="K55" s="4">
        <f t="shared" si="17"/>
        <v>0</v>
      </c>
      <c r="L55" s="4"/>
      <c r="M55" s="4"/>
      <c r="N55" s="6"/>
      <c r="O55" s="4">
        <f t="shared" si="18"/>
        <v>0</v>
      </c>
      <c r="P55" s="6"/>
      <c r="Q55" s="4">
        <f t="shared" si="19"/>
        <v>0</v>
      </c>
      <c r="R55" s="4">
        <f t="shared" si="20"/>
        <v>0</v>
      </c>
      <c r="S55" s="4">
        <v>1.2</v>
      </c>
      <c r="T55" s="4">
        <f t="shared" si="21"/>
        <v>0</v>
      </c>
      <c r="U55" s="6">
        <v>0.3</v>
      </c>
      <c r="V55" s="4">
        <f t="shared" si="15"/>
        <v>0</v>
      </c>
      <c r="W55" s="4">
        <f t="shared" si="22"/>
        <v>0</v>
      </c>
      <c r="Y55" s="23" t="e">
        <f t="shared" si="23"/>
        <v>#DIV/0!</v>
      </c>
    </row>
    <row r="56" spans="2:25" x14ac:dyDescent="0.2">
      <c r="B56" s="18" t="s">
        <v>83</v>
      </c>
      <c r="C56" s="4"/>
      <c r="D56" s="64">
        <v>5794</v>
      </c>
      <c r="E56" s="4">
        <f t="shared" si="13"/>
        <v>0</v>
      </c>
      <c r="F56" s="6"/>
      <c r="G56" s="4">
        <f t="shared" si="14"/>
        <v>0</v>
      </c>
      <c r="H56" s="6"/>
      <c r="I56" s="4">
        <f t="shared" si="16"/>
        <v>0</v>
      </c>
      <c r="J56" s="6"/>
      <c r="K56" s="4">
        <f t="shared" si="17"/>
        <v>0</v>
      </c>
      <c r="L56" s="4"/>
      <c r="M56" s="4"/>
      <c r="N56" s="6"/>
      <c r="O56" s="4">
        <f t="shared" si="18"/>
        <v>0</v>
      </c>
      <c r="P56" s="6"/>
      <c r="Q56" s="4">
        <f t="shared" si="19"/>
        <v>0</v>
      </c>
      <c r="R56" s="4">
        <f t="shared" si="20"/>
        <v>0</v>
      </c>
      <c r="S56" s="4">
        <v>1.2</v>
      </c>
      <c r="T56" s="4">
        <f t="shared" si="21"/>
        <v>0</v>
      </c>
      <c r="U56" s="6">
        <v>0.3</v>
      </c>
      <c r="V56" s="4">
        <f t="shared" si="15"/>
        <v>0</v>
      </c>
      <c r="W56" s="4">
        <f t="shared" si="22"/>
        <v>0</v>
      </c>
      <c r="Y56" s="23" t="e">
        <f t="shared" si="23"/>
        <v>#DIV/0!</v>
      </c>
    </row>
    <row r="57" spans="2:25" x14ac:dyDescent="0.2">
      <c r="B57" s="10" t="s">
        <v>39</v>
      </c>
      <c r="C57" s="4"/>
      <c r="D57" s="64">
        <v>5908</v>
      </c>
      <c r="E57" s="4">
        <f t="shared" si="13"/>
        <v>0</v>
      </c>
      <c r="F57" s="6"/>
      <c r="G57" s="4">
        <f t="shared" si="14"/>
        <v>0</v>
      </c>
      <c r="H57" s="6"/>
      <c r="I57" s="4">
        <f t="shared" si="16"/>
        <v>0</v>
      </c>
      <c r="J57" s="6"/>
      <c r="K57" s="4">
        <f t="shared" si="17"/>
        <v>0</v>
      </c>
      <c r="L57" s="4"/>
      <c r="M57" s="4"/>
      <c r="N57" s="6"/>
      <c r="O57" s="4">
        <f t="shared" si="18"/>
        <v>0</v>
      </c>
      <c r="P57" s="6"/>
      <c r="Q57" s="4">
        <f t="shared" si="19"/>
        <v>0</v>
      </c>
      <c r="R57" s="4">
        <f t="shared" si="20"/>
        <v>0</v>
      </c>
      <c r="S57" s="4">
        <v>1.2</v>
      </c>
      <c r="T57" s="4">
        <f t="shared" si="21"/>
        <v>0</v>
      </c>
      <c r="U57" s="6">
        <v>0.3</v>
      </c>
      <c r="V57" s="4">
        <f t="shared" si="15"/>
        <v>0</v>
      </c>
      <c r="W57" s="4">
        <f t="shared" si="22"/>
        <v>0</v>
      </c>
      <c r="Y57" s="23" t="e">
        <f t="shared" si="23"/>
        <v>#DIV/0!</v>
      </c>
    </row>
    <row r="58" spans="2:25" x14ac:dyDescent="0.2">
      <c r="B58" s="10" t="s">
        <v>84</v>
      </c>
      <c r="C58" s="4"/>
      <c r="D58" s="64">
        <v>6081</v>
      </c>
      <c r="E58" s="4">
        <f t="shared" si="13"/>
        <v>0</v>
      </c>
      <c r="F58" s="6"/>
      <c r="G58" s="4">
        <f t="shared" si="14"/>
        <v>0</v>
      </c>
      <c r="H58" s="6"/>
      <c r="I58" s="4">
        <f t="shared" si="16"/>
        <v>0</v>
      </c>
      <c r="J58" s="6"/>
      <c r="K58" s="4">
        <f t="shared" si="17"/>
        <v>0</v>
      </c>
      <c r="L58" s="4"/>
      <c r="M58" s="4"/>
      <c r="N58" s="6"/>
      <c r="O58" s="4">
        <f t="shared" si="18"/>
        <v>0</v>
      </c>
      <c r="P58" s="6"/>
      <c r="Q58" s="4">
        <f t="shared" si="19"/>
        <v>0</v>
      </c>
      <c r="R58" s="4">
        <f t="shared" si="20"/>
        <v>0</v>
      </c>
      <c r="S58" s="4">
        <v>1.2</v>
      </c>
      <c r="T58" s="4">
        <f t="shared" si="21"/>
        <v>0</v>
      </c>
      <c r="U58" s="6">
        <v>0.3</v>
      </c>
      <c r="V58" s="4">
        <f t="shared" si="15"/>
        <v>0</v>
      </c>
      <c r="W58" s="4">
        <f t="shared" si="22"/>
        <v>0</v>
      </c>
      <c r="Y58" s="23" t="e">
        <f t="shared" si="23"/>
        <v>#DIV/0!</v>
      </c>
    </row>
    <row r="59" spans="2:25" x14ac:dyDescent="0.2">
      <c r="B59" s="10" t="s">
        <v>85</v>
      </c>
      <c r="C59" s="4"/>
      <c r="D59" s="64">
        <v>6081</v>
      </c>
      <c r="E59" s="4">
        <f t="shared" si="13"/>
        <v>0</v>
      </c>
      <c r="F59" s="6"/>
      <c r="G59" s="4">
        <f t="shared" si="14"/>
        <v>0</v>
      </c>
      <c r="H59" s="6"/>
      <c r="I59" s="4">
        <f t="shared" si="16"/>
        <v>0</v>
      </c>
      <c r="J59" s="6"/>
      <c r="K59" s="4">
        <f t="shared" si="17"/>
        <v>0</v>
      </c>
      <c r="L59" s="4"/>
      <c r="M59" s="4"/>
      <c r="N59" s="6"/>
      <c r="O59" s="4">
        <f t="shared" si="18"/>
        <v>0</v>
      </c>
      <c r="P59" s="6"/>
      <c r="Q59" s="4">
        <f t="shared" si="19"/>
        <v>0</v>
      </c>
      <c r="R59" s="4">
        <f t="shared" si="20"/>
        <v>0</v>
      </c>
      <c r="S59" s="4">
        <v>1.2</v>
      </c>
      <c r="T59" s="4">
        <f t="shared" si="21"/>
        <v>0</v>
      </c>
      <c r="U59" s="6">
        <v>0.3</v>
      </c>
      <c r="V59" s="4">
        <f t="shared" si="15"/>
        <v>0</v>
      </c>
      <c r="W59" s="4">
        <f t="shared" si="22"/>
        <v>0</v>
      </c>
      <c r="Y59" s="23" t="e">
        <f t="shared" si="23"/>
        <v>#DIV/0!</v>
      </c>
    </row>
    <row r="60" spans="2:25" x14ac:dyDescent="0.2">
      <c r="B60" s="10" t="s">
        <v>53</v>
      </c>
      <c r="C60" s="4"/>
      <c r="D60" s="64">
        <v>6081</v>
      </c>
      <c r="E60" s="4">
        <f t="shared" si="13"/>
        <v>0</v>
      </c>
      <c r="F60" s="6"/>
      <c r="G60" s="4">
        <f t="shared" si="14"/>
        <v>0</v>
      </c>
      <c r="H60" s="6"/>
      <c r="I60" s="4">
        <f t="shared" si="16"/>
        <v>0</v>
      </c>
      <c r="J60" s="6"/>
      <c r="K60" s="4">
        <f t="shared" si="17"/>
        <v>0</v>
      </c>
      <c r="L60" s="4"/>
      <c r="M60" s="4"/>
      <c r="N60" s="6"/>
      <c r="O60" s="4">
        <f t="shared" si="18"/>
        <v>0</v>
      </c>
      <c r="P60" s="6"/>
      <c r="Q60" s="4">
        <f t="shared" si="19"/>
        <v>0</v>
      </c>
      <c r="R60" s="4">
        <f t="shared" si="20"/>
        <v>0</v>
      </c>
      <c r="S60" s="4">
        <v>1.2</v>
      </c>
      <c r="T60" s="4">
        <f t="shared" si="21"/>
        <v>0</v>
      </c>
      <c r="U60" s="6">
        <v>0.3</v>
      </c>
      <c r="V60" s="4">
        <f t="shared" si="15"/>
        <v>0</v>
      </c>
      <c r="W60" s="4">
        <f t="shared" si="22"/>
        <v>0</v>
      </c>
      <c r="Y60" s="23" t="e">
        <f t="shared" si="23"/>
        <v>#DIV/0!</v>
      </c>
    </row>
    <row r="61" spans="2:25" x14ac:dyDescent="0.2">
      <c r="B61" s="10" t="s">
        <v>54</v>
      </c>
      <c r="C61" s="4"/>
      <c r="D61" s="64">
        <v>6081</v>
      </c>
      <c r="E61" s="4">
        <f t="shared" si="13"/>
        <v>0</v>
      </c>
      <c r="F61" s="6"/>
      <c r="G61" s="4">
        <f t="shared" si="14"/>
        <v>0</v>
      </c>
      <c r="H61" s="6"/>
      <c r="I61" s="4">
        <f t="shared" si="16"/>
        <v>0</v>
      </c>
      <c r="J61" s="6"/>
      <c r="K61" s="4">
        <f t="shared" si="17"/>
        <v>0</v>
      </c>
      <c r="L61" s="4"/>
      <c r="M61" s="4"/>
      <c r="N61" s="6"/>
      <c r="O61" s="4">
        <f t="shared" si="18"/>
        <v>0</v>
      </c>
      <c r="P61" s="6"/>
      <c r="Q61" s="4">
        <f t="shared" si="19"/>
        <v>0</v>
      </c>
      <c r="R61" s="4">
        <f t="shared" si="20"/>
        <v>0</v>
      </c>
      <c r="S61" s="4">
        <v>1.2</v>
      </c>
      <c r="T61" s="4">
        <f t="shared" si="21"/>
        <v>0</v>
      </c>
      <c r="U61" s="6">
        <v>0.3</v>
      </c>
      <c r="V61" s="4">
        <f t="shared" si="15"/>
        <v>0</v>
      </c>
      <c r="W61" s="4">
        <f t="shared" si="22"/>
        <v>0</v>
      </c>
      <c r="Y61" s="23" t="e">
        <f t="shared" si="23"/>
        <v>#DIV/0!</v>
      </c>
    </row>
    <row r="62" spans="2:25" x14ac:dyDescent="0.2">
      <c r="B62" s="12"/>
      <c r="C62" s="4"/>
      <c r="D62" s="64"/>
      <c r="E62" s="4">
        <f t="shared" si="13"/>
        <v>0</v>
      </c>
      <c r="F62" s="6"/>
      <c r="G62" s="4">
        <f t="shared" si="14"/>
        <v>0</v>
      </c>
      <c r="H62" s="6"/>
      <c r="I62" s="4">
        <f t="shared" si="16"/>
        <v>0</v>
      </c>
      <c r="J62" s="6"/>
      <c r="K62" s="4">
        <f t="shared" si="17"/>
        <v>0</v>
      </c>
      <c r="L62" s="4"/>
      <c r="M62" s="4"/>
      <c r="N62" s="6"/>
      <c r="O62" s="4">
        <f t="shared" si="18"/>
        <v>0</v>
      </c>
      <c r="P62" s="6"/>
      <c r="Q62" s="4">
        <f t="shared" si="19"/>
        <v>0</v>
      </c>
      <c r="R62" s="4">
        <f t="shared" si="20"/>
        <v>0</v>
      </c>
      <c r="S62" s="4">
        <v>1.2</v>
      </c>
      <c r="T62" s="4">
        <f t="shared" si="21"/>
        <v>0</v>
      </c>
      <c r="U62" s="6">
        <v>0.3</v>
      </c>
      <c r="V62" s="4">
        <f t="shared" si="15"/>
        <v>0</v>
      </c>
      <c r="W62" s="4">
        <f t="shared" si="22"/>
        <v>0</v>
      </c>
      <c r="Y62" s="23" t="e">
        <f t="shared" si="23"/>
        <v>#DIV/0!</v>
      </c>
    </row>
    <row r="63" spans="2:25" x14ac:dyDescent="0.2">
      <c r="B63" s="12"/>
      <c r="C63" s="4"/>
      <c r="D63" s="64"/>
      <c r="E63" s="4">
        <f t="shared" si="13"/>
        <v>0</v>
      </c>
      <c r="F63" s="6"/>
      <c r="G63" s="4">
        <f t="shared" si="14"/>
        <v>0</v>
      </c>
      <c r="H63" s="6"/>
      <c r="I63" s="4">
        <f t="shared" si="16"/>
        <v>0</v>
      </c>
      <c r="J63" s="6"/>
      <c r="K63" s="4">
        <f t="shared" si="17"/>
        <v>0</v>
      </c>
      <c r="L63" s="4"/>
      <c r="M63" s="4"/>
      <c r="N63" s="6"/>
      <c r="O63" s="4">
        <f t="shared" si="18"/>
        <v>0</v>
      </c>
      <c r="P63" s="6"/>
      <c r="Q63" s="4">
        <f t="shared" si="19"/>
        <v>0</v>
      </c>
      <c r="R63" s="4">
        <f t="shared" si="20"/>
        <v>0</v>
      </c>
      <c r="S63" s="4">
        <v>1.2</v>
      </c>
      <c r="T63" s="4">
        <f>(S63*R63)-R63</f>
        <v>0</v>
      </c>
      <c r="U63" s="6">
        <v>0.3</v>
      </c>
      <c r="V63" s="4">
        <f t="shared" si="15"/>
        <v>0</v>
      </c>
      <c r="W63" s="4">
        <f>R63+T63+V63</f>
        <v>0</v>
      </c>
      <c r="Y63" s="23" t="e">
        <f t="shared" si="23"/>
        <v>#DIV/0!</v>
      </c>
    </row>
    <row r="64" spans="2:25" x14ac:dyDescent="0.2">
      <c r="B64" s="12"/>
      <c r="C64" s="4"/>
      <c r="D64" s="64"/>
      <c r="E64" s="4">
        <f t="shared" si="13"/>
        <v>0</v>
      </c>
      <c r="F64" s="6"/>
      <c r="G64" s="4">
        <f t="shared" si="14"/>
        <v>0</v>
      </c>
      <c r="H64" s="6"/>
      <c r="I64" s="4">
        <f t="shared" si="16"/>
        <v>0</v>
      </c>
      <c r="J64" s="6"/>
      <c r="K64" s="4">
        <f t="shared" si="17"/>
        <v>0</v>
      </c>
      <c r="L64" s="4"/>
      <c r="M64" s="4"/>
      <c r="N64" s="6"/>
      <c r="O64" s="4">
        <f t="shared" si="18"/>
        <v>0</v>
      </c>
      <c r="P64" s="6"/>
      <c r="Q64" s="4">
        <f t="shared" si="19"/>
        <v>0</v>
      </c>
      <c r="R64" s="4">
        <f t="shared" si="20"/>
        <v>0</v>
      </c>
      <c r="S64" s="4">
        <v>1.2</v>
      </c>
      <c r="T64" s="4">
        <f t="shared" si="21"/>
        <v>0</v>
      </c>
      <c r="U64" s="6">
        <v>0.3</v>
      </c>
      <c r="V64" s="4">
        <f t="shared" si="15"/>
        <v>0</v>
      </c>
      <c r="W64" s="4">
        <f t="shared" si="22"/>
        <v>0</v>
      </c>
      <c r="Y64" s="23" t="e">
        <f t="shared" si="23"/>
        <v>#DIV/0!</v>
      </c>
    </row>
    <row r="65" spans="2:25" x14ac:dyDescent="0.2">
      <c r="B65" s="12"/>
      <c r="C65" s="4"/>
      <c r="D65" s="64"/>
      <c r="E65" s="4">
        <f t="shared" si="13"/>
        <v>0</v>
      </c>
      <c r="F65" s="6"/>
      <c r="G65" s="4">
        <f t="shared" si="14"/>
        <v>0</v>
      </c>
      <c r="H65" s="6"/>
      <c r="I65" s="4">
        <f t="shared" si="16"/>
        <v>0</v>
      </c>
      <c r="J65" s="6"/>
      <c r="K65" s="4">
        <f t="shared" si="17"/>
        <v>0</v>
      </c>
      <c r="L65" s="4"/>
      <c r="M65" s="4"/>
      <c r="N65" s="6"/>
      <c r="O65" s="4">
        <f t="shared" si="18"/>
        <v>0</v>
      </c>
      <c r="P65" s="6"/>
      <c r="Q65" s="4">
        <f t="shared" si="19"/>
        <v>0</v>
      </c>
      <c r="R65" s="4">
        <f t="shared" si="20"/>
        <v>0</v>
      </c>
      <c r="S65" s="4">
        <v>1.2</v>
      </c>
      <c r="T65" s="4">
        <f t="shared" si="21"/>
        <v>0</v>
      </c>
      <c r="U65" s="6">
        <v>0.3</v>
      </c>
      <c r="V65" s="4">
        <f t="shared" si="15"/>
        <v>0</v>
      </c>
      <c r="W65" s="4">
        <f t="shared" si="22"/>
        <v>0</v>
      </c>
      <c r="Y65" s="23" t="e">
        <f t="shared" si="23"/>
        <v>#DIV/0!</v>
      </c>
    </row>
    <row r="66" spans="2:25" x14ac:dyDescent="0.2">
      <c r="B66" s="15" t="s">
        <v>1</v>
      </c>
      <c r="C66" s="3">
        <f>C67+C68+C69+C70+C71+C72+C73+C74+C75+C76+C77+C78+C79+C80+C81+C82+C83+C84+C85+C86+C87</f>
        <v>0</v>
      </c>
      <c r="D66" s="3">
        <f t="shared" ref="D66:W66" si="24">D67+D68+D69+D70+D71+D72+D73+D74+D75+D76+D77+D78+D79+D80+D81+D82+D83+D84+D85+D86+D87</f>
        <v>91751</v>
      </c>
      <c r="E66" s="3">
        <f t="shared" si="24"/>
        <v>0</v>
      </c>
      <c r="F66" s="3"/>
      <c r="G66" s="3">
        <f t="shared" si="24"/>
        <v>0</v>
      </c>
      <c r="H66" s="3"/>
      <c r="I66" s="3">
        <f t="shared" si="24"/>
        <v>0</v>
      </c>
      <c r="J66" s="3"/>
      <c r="K66" s="3">
        <f t="shared" si="24"/>
        <v>0</v>
      </c>
      <c r="L66" s="3">
        <f t="shared" si="24"/>
        <v>0</v>
      </c>
      <c r="M66" s="3">
        <f t="shared" si="24"/>
        <v>0</v>
      </c>
      <c r="N66" s="3"/>
      <c r="O66" s="3">
        <f t="shared" si="24"/>
        <v>0</v>
      </c>
      <c r="P66" s="3"/>
      <c r="Q66" s="3">
        <f t="shared" si="24"/>
        <v>0</v>
      </c>
      <c r="R66" s="3">
        <f t="shared" si="24"/>
        <v>0</v>
      </c>
      <c r="S66" s="3"/>
      <c r="T66" s="3">
        <f t="shared" si="24"/>
        <v>0</v>
      </c>
      <c r="U66" s="3"/>
      <c r="V66" s="3">
        <f t="shared" si="24"/>
        <v>0</v>
      </c>
      <c r="W66" s="3">
        <f t="shared" si="24"/>
        <v>0</v>
      </c>
      <c r="Y66" s="23" t="e">
        <f t="shared" si="23"/>
        <v>#DIV/0!</v>
      </c>
    </row>
    <row r="67" spans="2:25" x14ac:dyDescent="0.2">
      <c r="B67" s="13" t="s">
        <v>30</v>
      </c>
      <c r="C67" s="4"/>
      <c r="D67" s="64">
        <v>5737</v>
      </c>
      <c r="E67" s="4">
        <f t="shared" ref="E67:E87" si="25">C67*D67</f>
        <v>0</v>
      </c>
      <c r="F67" s="6"/>
      <c r="G67" s="4">
        <f t="shared" ref="G67:G87" si="26">F67*E67</f>
        <v>0</v>
      </c>
      <c r="H67" s="6"/>
      <c r="I67" s="4">
        <f>E67*H67</f>
        <v>0</v>
      </c>
      <c r="J67" s="6"/>
      <c r="K67" s="4">
        <f>E67*J67</f>
        <v>0</v>
      </c>
      <c r="L67" s="4"/>
      <c r="M67" s="4"/>
      <c r="N67" s="6"/>
      <c r="O67" s="4">
        <f>E67*N67</f>
        <v>0</v>
      </c>
      <c r="P67" s="6"/>
      <c r="Q67" s="4">
        <f>E67*P67</f>
        <v>0</v>
      </c>
      <c r="R67" s="4">
        <f>E67+G67+I67+K67+L67+O67+Q67</f>
        <v>0</v>
      </c>
      <c r="S67" s="4">
        <v>1.2</v>
      </c>
      <c r="T67" s="4">
        <f>(S67*R67)-R67</f>
        <v>0</v>
      </c>
      <c r="U67" s="6">
        <v>0.3</v>
      </c>
      <c r="V67" s="4">
        <f>R67*U67</f>
        <v>0</v>
      </c>
      <c r="W67" s="4">
        <f>R67+T67+V67</f>
        <v>0</v>
      </c>
      <c r="Y67" s="23" t="e">
        <f t="shared" si="23"/>
        <v>#DIV/0!</v>
      </c>
    </row>
    <row r="68" spans="2:25" x14ac:dyDescent="0.2">
      <c r="B68" s="13" t="s">
        <v>32</v>
      </c>
      <c r="C68" s="4"/>
      <c r="D68" s="64">
        <v>5737</v>
      </c>
      <c r="E68" s="4">
        <f t="shared" si="25"/>
        <v>0</v>
      </c>
      <c r="F68" s="6"/>
      <c r="G68" s="4">
        <f t="shared" si="26"/>
        <v>0</v>
      </c>
      <c r="H68" s="6"/>
      <c r="I68" s="4">
        <f t="shared" ref="I68:I87" si="27">E68*H68</f>
        <v>0</v>
      </c>
      <c r="J68" s="6"/>
      <c r="K68" s="4">
        <f t="shared" ref="K68:K87" si="28">E68*J68</f>
        <v>0</v>
      </c>
      <c r="L68" s="4"/>
      <c r="M68" s="4"/>
      <c r="N68" s="6"/>
      <c r="O68" s="4">
        <f t="shared" ref="O68:O87" si="29">E68*N68</f>
        <v>0</v>
      </c>
      <c r="P68" s="6"/>
      <c r="Q68" s="4">
        <f t="shared" ref="Q68:Q87" si="30">E68*P68</f>
        <v>0</v>
      </c>
      <c r="R68" s="4">
        <f t="shared" ref="R68:R87" si="31">E68+G68+I68+K68+L68+O68+Q68</f>
        <v>0</v>
      </c>
      <c r="S68" s="4">
        <v>1.2</v>
      </c>
      <c r="T68" s="4">
        <f t="shared" ref="T68:T87" si="32">(S68*R68)-R68</f>
        <v>0</v>
      </c>
      <c r="U68" s="6">
        <v>0.3</v>
      </c>
      <c r="V68" s="4">
        <f t="shared" ref="V68:V87" si="33">R68*U68</f>
        <v>0</v>
      </c>
      <c r="W68" s="4">
        <f t="shared" ref="W68:W87" si="34">R68+T68+V68</f>
        <v>0</v>
      </c>
      <c r="Y68" s="23" t="e">
        <f t="shared" si="23"/>
        <v>#DIV/0!</v>
      </c>
    </row>
    <row r="69" spans="2:25" x14ac:dyDescent="0.2">
      <c r="B69" s="13" t="s">
        <v>56</v>
      </c>
      <c r="C69" s="4"/>
      <c r="D69" s="64">
        <v>4464</v>
      </c>
      <c r="E69" s="4">
        <f t="shared" si="25"/>
        <v>0</v>
      </c>
      <c r="F69" s="6"/>
      <c r="G69" s="4">
        <f t="shared" si="26"/>
        <v>0</v>
      </c>
      <c r="H69" s="6"/>
      <c r="I69" s="4">
        <f t="shared" si="27"/>
        <v>0</v>
      </c>
      <c r="J69" s="6"/>
      <c r="K69" s="4">
        <f t="shared" si="28"/>
        <v>0</v>
      </c>
      <c r="L69" s="4"/>
      <c r="M69" s="4"/>
      <c r="N69" s="6"/>
      <c r="O69" s="4">
        <f t="shared" si="29"/>
        <v>0</v>
      </c>
      <c r="P69" s="6"/>
      <c r="Q69" s="4">
        <f t="shared" si="30"/>
        <v>0</v>
      </c>
      <c r="R69" s="4">
        <f t="shared" si="31"/>
        <v>0</v>
      </c>
      <c r="S69" s="4">
        <v>1.2</v>
      </c>
      <c r="T69" s="4">
        <f t="shared" si="32"/>
        <v>0</v>
      </c>
      <c r="U69" s="6">
        <v>0.3</v>
      </c>
      <c r="V69" s="4">
        <f t="shared" si="33"/>
        <v>0</v>
      </c>
      <c r="W69" s="4">
        <f t="shared" si="34"/>
        <v>0</v>
      </c>
      <c r="Y69" s="23" t="e">
        <f t="shared" si="23"/>
        <v>#DIV/0!</v>
      </c>
    </row>
    <row r="70" spans="2:25" x14ac:dyDescent="0.2">
      <c r="B70" s="13" t="s">
        <v>28</v>
      </c>
      <c r="C70" s="4"/>
      <c r="D70" s="64">
        <v>4464</v>
      </c>
      <c r="E70" s="4">
        <f t="shared" si="25"/>
        <v>0</v>
      </c>
      <c r="F70" s="6"/>
      <c r="G70" s="4">
        <f t="shared" si="26"/>
        <v>0</v>
      </c>
      <c r="H70" s="6"/>
      <c r="I70" s="4">
        <f t="shared" si="27"/>
        <v>0</v>
      </c>
      <c r="J70" s="6"/>
      <c r="K70" s="4">
        <f t="shared" si="28"/>
        <v>0</v>
      </c>
      <c r="L70" s="4"/>
      <c r="M70" s="4"/>
      <c r="N70" s="6"/>
      <c r="O70" s="4">
        <f t="shared" si="29"/>
        <v>0</v>
      </c>
      <c r="P70" s="6"/>
      <c r="Q70" s="4">
        <f t="shared" si="30"/>
        <v>0</v>
      </c>
      <c r="R70" s="4">
        <f t="shared" si="31"/>
        <v>0</v>
      </c>
      <c r="S70" s="4">
        <v>1.2</v>
      </c>
      <c r="T70" s="4">
        <f t="shared" si="32"/>
        <v>0</v>
      </c>
      <c r="U70" s="6">
        <v>0.3</v>
      </c>
      <c r="V70" s="4">
        <f t="shared" si="33"/>
        <v>0</v>
      </c>
      <c r="W70" s="4">
        <f t="shared" si="34"/>
        <v>0</v>
      </c>
      <c r="Y70" s="23" t="e">
        <f t="shared" si="23"/>
        <v>#DIV/0!</v>
      </c>
    </row>
    <row r="71" spans="2:25" x14ac:dyDescent="0.2">
      <c r="B71" s="13" t="s">
        <v>69</v>
      </c>
      <c r="C71" s="4"/>
      <c r="D71" s="64">
        <v>4937</v>
      </c>
      <c r="E71" s="4">
        <f t="shared" si="25"/>
        <v>0</v>
      </c>
      <c r="F71" s="6"/>
      <c r="G71" s="4">
        <f t="shared" si="26"/>
        <v>0</v>
      </c>
      <c r="H71" s="6"/>
      <c r="I71" s="4">
        <f t="shared" si="27"/>
        <v>0</v>
      </c>
      <c r="J71" s="6"/>
      <c r="K71" s="4">
        <f t="shared" si="28"/>
        <v>0</v>
      </c>
      <c r="L71" s="4"/>
      <c r="M71" s="4"/>
      <c r="N71" s="6"/>
      <c r="O71" s="4">
        <f t="shared" si="29"/>
        <v>0</v>
      </c>
      <c r="P71" s="6"/>
      <c r="Q71" s="4">
        <f t="shared" si="30"/>
        <v>0</v>
      </c>
      <c r="R71" s="4">
        <f t="shared" si="31"/>
        <v>0</v>
      </c>
      <c r="S71" s="4">
        <v>1.2</v>
      </c>
      <c r="T71" s="4">
        <f t="shared" si="32"/>
        <v>0</v>
      </c>
      <c r="U71" s="6">
        <v>0.3</v>
      </c>
      <c r="V71" s="4">
        <f t="shared" si="33"/>
        <v>0</v>
      </c>
      <c r="W71" s="4">
        <f t="shared" si="34"/>
        <v>0</v>
      </c>
      <c r="Y71" s="23" t="e">
        <f t="shared" si="23"/>
        <v>#DIV/0!</v>
      </c>
    </row>
    <row r="72" spans="2:25" x14ac:dyDescent="0.2">
      <c r="B72" s="13" t="s">
        <v>29</v>
      </c>
      <c r="C72" s="4"/>
      <c r="D72" s="64">
        <v>4937</v>
      </c>
      <c r="E72" s="4">
        <f t="shared" si="25"/>
        <v>0</v>
      </c>
      <c r="F72" s="6"/>
      <c r="G72" s="4">
        <f t="shared" si="26"/>
        <v>0</v>
      </c>
      <c r="H72" s="6"/>
      <c r="I72" s="4">
        <f t="shared" si="27"/>
        <v>0</v>
      </c>
      <c r="J72" s="6"/>
      <c r="K72" s="4">
        <f t="shared" si="28"/>
        <v>0</v>
      </c>
      <c r="L72" s="4"/>
      <c r="M72" s="4"/>
      <c r="N72" s="6"/>
      <c r="O72" s="4">
        <f t="shared" si="29"/>
        <v>0</v>
      </c>
      <c r="P72" s="6"/>
      <c r="Q72" s="4">
        <f t="shared" si="30"/>
        <v>0</v>
      </c>
      <c r="R72" s="4">
        <f t="shared" si="31"/>
        <v>0</v>
      </c>
      <c r="S72" s="4">
        <v>1.2</v>
      </c>
      <c r="T72" s="4">
        <f t="shared" si="32"/>
        <v>0</v>
      </c>
      <c r="U72" s="6">
        <v>0.3</v>
      </c>
      <c r="V72" s="4">
        <f t="shared" si="33"/>
        <v>0</v>
      </c>
      <c r="W72" s="4">
        <f t="shared" si="34"/>
        <v>0</v>
      </c>
      <c r="Y72" s="23" t="e">
        <f t="shared" si="23"/>
        <v>#DIV/0!</v>
      </c>
    </row>
    <row r="73" spans="2:25" x14ac:dyDescent="0.2">
      <c r="B73" s="10" t="s">
        <v>31</v>
      </c>
      <c r="C73" s="4"/>
      <c r="D73" s="64">
        <v>5381</v>
      </c>
      <c r="E73" s="4">
        <f t="shared" si="25"/>
        <v>0</v>
      </c>
      <c r="F73" s="6"/>
      <c r="G73" s="4">
        <f t="shared" si="26"/>
        <v>0</v>
      </c>
      <c r="H73" s="6"/>
      <c r="I73" s="4">
        <f t="shared" si="27"/>
        <v>0</v>
      </c>
      <c r="J73" s="6"/>
      <c r="K73" s="4">
        <f t="shared" si="28"/>
        <v>0</v>
      </c>
      <c r="L73" s="4"/>
      <c r="M73" s="4"/>
      <c r="N73" s="6"/>
      <c r="O73" s="4">
        <f t="shared" si="29"/>
        <v>0</v>
      </c>
      <c r="P73" s="6"/>
      <c r="Q73" s="4">
        <f t="shared" si="30"/>
        <v>0</v>
      </c>
      <c r="R73" s="4">
        <f t="shared" si="31"/>
        <v>0</v>
      </c>
      <c r="S73" s="4">
        <v>1.2</v>
      </c>
      <c r="T73" s="4">
        <f t="shared" si="32"/>
        <v>0</v>
      </c>
      <c r="U73" s="6">
        <v>0.3</v>
      </c>
      <c r="V73" s="4">
        <f t="shared" si="33"/>
        <v>0</v>
      </c>
      <c r="W73" s="4">
        <f t="shared" si="34"/>
        <v>0</v>
      </c>
      <c r="Y73" s="23" t="e">
        <f t="shared" si="23"/>
        <v>#DIV/0!</v>
      </c>
    </row>
    <row r="74" spans="2:25" x14ac:dyDescent="0.2">
      <c r="B74" s="14" t="s">
        <v>70</v>
      </c>
      <c r="C74" s="4"/>
      <c r="D74" s="64">
        <v>5737</v>
      </c>
      <c r="E74" s="4">
        <f t="shared" si="25"/>
        <v>0</v>
      </c>
      <c r="F74" s="6"/>
      <c r="G74" s="4">
        <f t="shared" si="26"/>
        <v>0</v>
      </c>
      <c r="H74" s="6"/>
      <c r="I74" s="4">
        <f t="shared" si="27"/>
        <v>0</v>
      </c>
      <c r="J74" s="6"/>
      <c r="K74" s="4">
        <f t="shared" si="28"/>
        <v>0</v>
      </c>
      <c r="L74" s="4"/>
      <c r="M74" s="4"/>
      <c r="N74" s="6"/>
      <c r="O74" s="4">
        <f t="shared" si="29"/>
        <v>0</v>
      </c>
      <c r="P74" s="6"/>
      <c r="Q74" s="4">
        <f t="shared" si="30"/>
        <v>0</v>
      </c>
      <c r="R74" s="4">
        <f t="shared" si="31"/>
        <v>0</v>
      </c>
      <c r="S74" s="4">
        <v>1.2</v>
      </c>
      <c r="T74" s="4">
        <f t="shared" si="32"/>
        <v>0</v>
      </c>
      <c r="U74" s="6">
        <v>0.3</v>
      </c>
      <c r="V74" s="4">
        <f t="shared" si="33"/>
        <v>0</v>
      </c>
      <c r="W74" s="4">
        <f t="shared" si="34"/>
        <v>0</v>
      </c>
      <c r="Y74" s="23" t="e">
        <f t="shared" si="23"/>
        <v>#DIV/0!</v>
      </c>
    </row>
    <row r="75" spans="2:25" x14ac:dyDescent="0.2">
      <c r="B75" s="14" t="s">
        <v>52</v>
      </c>
      <c r="C75" s="4"/>
      <c r="D75" s="64">
        <v>5737</v>
      </c>
      <c r="E75" s="4">
        <f t="shared" si="25"/>
        <v>0</v>
      </c>
      <c r="F75" s="6"/>
      <c r="G75" s="4">
        <f t="shared" si="26"/>
        <v>0</v>
      </c>
      <c r="H75" s="6"/>
      <c r="I75" s="4">
        <f t="shared" si="27"/>
        <v>0</v>
      </c>
      <c r="J75" s="6"/>
      <c r="K75" s="4">
        <f t="shared" si="28"/>
        <v>0</v>
      </c>
      <c r="L75" s="4"/>
      <c r="M75" s="4"/>
      <c r="N75" s="6"/>
      <c r="O75" s="4">
        <f t="shared" si="29"/>
        <v>0</v>
      </c>
      <c r="P75" s="6"/>
      <c r="Q75" s="4">
        <f t="shared" si="30"/>
        <v>0</v>
      </c>
      <c r="R75" s="4">
        <f t="shared" si="31"/>
        <v>0</v>
      </c>
      <c r="S75" s="4">
        <v>1.2</v>
      </c>
      <c r="T75" s="4">
        <f t="shared" si="32"/>
        <v>0</v>
      </c>
      <c r="U75" s="6">
        <v>0.3</v>
      </c>
      <c r="V75" s="4">
        <f t="shared" si="33"/>
        <v>0</v>
      </c>
      <c r="W75" s="4">
        <f t="shared" si="34"/>
        <v>0</v>
      </c>
      <c r="Y75" s="23" t="e">
        <f t="shared" si="23"/>
        <v>#DIV/0!</v>
      </c>
    </row>
    <row r="76" spans="2:25" x14ac:dyDescent="0.2">
      <c r="B76" s="10" t="s">
        <v>71</v>
      </c>
      <c r="C76" s="4"/>
      <c r="D76" s="64">
        <v>5677</v>
      </c>
      <c r="E76" s="4">
        <f t="shared" si="25"/>
        <v>0</v>
      </c>
      <c r="F76" s="6"/>
      <c r="G76" s="4">
        <f t="shared" si="26"/>
        <v>0</v>
      </c>
      <c r="H76" s="6"/>
      <c r="I76" s="4">
        <f t="shared" si="27"/>
        <v>0</v>
      </c>
      <c r="J76" s="6"/>
      <c r="K76" s="4">
        <f t="shared" si="28"/>
        <v>0</v>
      </c>
      <c r="L76" s="4"/>
      <c r="M76" s="4"/>
      <c r="N76" s="6"/>
      <c r="O76" s="4">
        <f t="shared" si="29"/>
        <v>0</v>
      </c>
      <c r="P76" s="6"/>
      <c r="Q76" s="4">
        <f t="shared" si="30"/>
        <v>0</v>
      </c>
      <c r="R76" s="4">
        <f t="shared" si="31"/>
        <v>0</v>
      </c>
      <c r="S76" s="4">
        <v>1.2</v>
      </c>
      <c r="T76" s="4">
        <f t="shared" si="32"/>
        <v>0</v>
      </c>
      <c r="U76" s="6">
        <v>0.3</v>
      </c>
      <c r="V76" s="4">
        <f t="shared" si="33"/>
        <v>0</v>
      </c>
      <c r="W76" s="4">
        <f t="shared" si="34"/>
        <v>0</v>
      </c>
      <c r="Y76" s="23" t="e">
        <f t="shared" si="23"/>
        <v>#DIV/0!</v>
      </c>
    </row>
    <row r="77" spans="2:25" x14ac:dyDescent="0.2">
      <c r="B77" s="12" t="s">
        <v>57</v>
      </c>
      <c r="C77" s="4"/>
      <c r="D77" s="64">
        <v>5737</v>
      </c>
      <c r="E77" s="4">
        <f t="shared" si="25"/>
        <v>0</v>
      </c>
      <c r="F77" s="6"/>
      <c r="G77" s="4">
        <f t="shared" si="26"/>
        <v>0</v>
      </c>
      <c r="H77" s="6"/>
      <c r="I77" s="4">
        <f t="shared" si="27"/>
        <v>0</v>
      </c>
      <c r="J77" s="6"/>
      <c r="K77" s="4">
        <f t="shared" si="28"/>
        <v>0</v>
      </c>
      <c r="L77" s="4"/>
      <c r="M77" s="4"/>
      <c r="N77" s="6"/>
      <c r="O77" s="4">
        <f t="shared" si="29"/>
        <v>0</v>
      </c>
      <c r="P77" s="6"/>
      <c r="Q77" s="4">
        <f t="shared" si="30"/>
        <v>0</v>
      </c>
      <c r="R77" s="4">
        <f t="shared" si="31"/>
        <v>0</v>
      </c>
      <c r="S77" s="4">
        <v>1.2</v>
      </c>
      <c r="T77" s="4">
        <f t="shared" si="32"/>
        <v>0</v>
      </c>
      <c r="U77" s="6">
        <v>0.3</v>
      </c>
      <c r="V77" s="4">
        <f t="shared" si="33"/>
        <v>0</v>
      </c>
      <c r="W77" s="4">
        <f t="shared" si="34"/>
        <v>0</v>
      </c>
      <c r="Y77" s="23" t="e">
        <f t="shared" si="23"/>
        <v>#DIV/0!</v>
      </c>
    </row>
    <row r="78" spans="2:25" x14ac:dyDescent="0.2">
      <c r="B78" s="12" t="s">
        <v>45</v>
      </c>
      <c r="C78" s="4"/>
      <c r="D78" s="64">
        <v>5737</v>
      </c>
      <c r="E78" s="4">
        <f t="shared" si="25"/>
        <v>0</v>
      </c>
      <c r="F78" s="6"/>
      <c r="G78" s="4">
        <f t="shared" si="26"/>
        <v>0</v>
      </c>
      <c r="H78" s="6"/>
      <c r="I78" s="4">
        <f t="shared" si="27"/>
        <v>0</v>
      </c>
      <c r="J78" s="6"/>
      <c r="K78" s="4">
        <f t="shared" si="28"/>
        <v>0</v>
      </c>
      <c r="L78" s="4"/>
      <c r="M78" s="4"/>
      <c r="N78" s="6"/>
      <c r="O78" s="4">
        <f t="shared" si="29"/>
        <v>0</v>
      </c>
      <c r="P78" s="6"/>
      <c r="Q78" s="4">
        <f t="shared" si="30"/>
        <v>0</v>
      </c>
      <c r="R78" s="4">
        <f t="shared" si="31"/>
        <v>0</v>
      </c>
      <c r="S78" s="4">
        <v>1.2</v>
      </c>
      <c r="T78" s="4">
        <f t="shared" si="32"/>
        <v>0</v>
      </c>
      <c r="U78" s="6">
        <v>0.3</v>
      </c>
      <c r="V78" s="4">
        <f t="shared" si="33"/>
        <v>0</v>
      </c>
      <c r="W78" s="4">
        <f t="shared" si="34"/>
        <v>0</v>
      </c>
      <c r="Y78" s="23" t="e">
        <f t="shared" si="23"/>
        <v>#DIV/0!</v>
      </c>
    </row>
    <row r="79" spans="2:25" x14ac:dyDescent="0.2">
      <c r="B79" s="12" t="s">
        <v>46</v>
      </c>
      <c r="C79" s="4"/>
      <c r="D79" s="64">
        <v>5737</v>
      </c>
      <c r="E79" s="4">
        <f t="shared" si="25"/>
        <v>0</v>
      </c>
      <c r="F79" s="6"/>
      <c r="G79" s="4">
        <f t="shared" si="26"/>
        <v>0</v>
      </c>
      <c r="H79" s="6"/>
      <c r="I79" s="4">
        <f t="shared" si="27"/>
        <v>0</v>
      </c>
      <c r="J79" s="6"/>
      <c r="K79" s="4">
        <f t="shared" si="28"/>
        <v>0</v>
      </c>
      <c r="L79" s="4"/>
      <c r="M79" s="4"/>
      <c r="N79" s="6"/>
      <c r="O79" s="4">
        <f t="shared" si="29"/>
        <v>0</v>
      </c>
      <c r="P79" s="6"/>
      <c r="Q79" s="4">
        <f t="shared" si="30"/>
        <v>0</v>
      </c>
      <c r="R79" s="4">
        <f t="shared" si="31"/>
        <v>0</v>
      </c>
      <c r="S79" s="4">
        <v>1.2</v>
      </c>
      <c r="T79" s="4">
        <f>(S79*R79)-R79</f>
        <v>0</v>
      </c>
      <c r="U79" s="6">
        <v>0.3</v>
      </c>
      <c r="V79" s="4">
        <f t="shared" si="33"/>
        <v>0</v>
      </c>
      <c r="W79" s="4">
        <f>R79+T79+V79</f>
        <v>0</v>
      </c>
      <c r="Y79" s="23" t="e">
        <f t="shared" si="23"/>
        <v>#DIV/0!</v>
      </c>
    </row>
    <row r="80" spans="2:25" x14ac:dyDescent="0.2">
      <c r="B80" s="12" t="s">
        <v>44</v>
      </c>
      <c r="C80" s="4"/>
      <c r="D80" s="64">
        <v>5737</v>
      </c>
      <c r="E80" s="4">
        <f t="shared" si="25"/>
        <v>0</v>
      </c>
      <c r="F80" s="6"/>
      <c r="G80" s="4">
        <f t="shared" si="26"/>
        <v>0</v>
      </c>
      <c r="H80" s="6"/>
      <c r="I80" s="4">
        <f t="shared" si="27"/>
        <v>0</v>
      </c>
      <c r="J80" s="6"/>
      <c r="K80" s="4">
        <f t="shared" si="28"/>
        <v>0</v>
      </c>
      <c r="L80" s="4"/>
      <c r="M80" s="4"/>
      <c r="N80" s="6"/>
      <c r="O80" s="4">
        <f t="shared" si="29"/>
        <v>0</v>
      </c>
      <c r="P80" s="6"/>
      <c r="Q80" s="4">
        <f t="shared" si="30"/>
        <v>0</v>
      </c>
      <c r="R80" s="4">
        <f t="shared" si="31"/>
        <v>0</v>
      </c>
      <c r="S80" s="4">
        <v>1.2</v>
      </c>
      <c r="T80" s="4">
        <f>(S80*R80)-R80</f>
        <v>0</v>
      </c>
      <c r="U80" s="6">
        <v>0.3</v>
      </c>
      <c r="V80" s="4">
        <f t="shared" si="33"/>
        <v>0</v>
      </c>
      <c r="W80" s="4">
        <f>R80+T80+V80</f>
        <v>0</v>
      </c>
      <c r="Y80" s="23" t="e">
        <f t="shared" si="23"/>
        <v>#DIV/0!</v>
      </c>
    </row>
    <row r="81" spans="2:25" x14ac:dyDescent="0.2">
      <c r="B81" s="12" t="s">
        <v>72</v>
      </c>
      <c r="C81" s="4"/>
      <c r="D81" s="64">
        <v>5677</v>
      </c>
      <c r="E81" s="4">
        <f t="shared" si="25"/>
        <v>0</v>
      </c>
      <c r="F81" s="6"/>
      <c r="G81" s="4">
        <f t="shared" si="26"/>
        <v>0</v>
      </c>
      <c r="H81" s="6"/>
      <c r="I81" s="4">
        <f t="shared" si="27"/>
        <v>0</v>
      </c>
      <c r="J81" s="6"/>
      <c r="K81" s="4">
        <f t="shared" si="28"/>
        <v>0</v>
      </c>
      <c r="L81" s="4"/>
      <c r="M81" s="4"/>
      <c r="N81" s="6"/>
      <c r="O81" s="4">
        <f t="shared" si="29"/>
        <v>0</v>
      </c>
      <c r="P81" s="6"/>
      <c r="Q81" s="4">
        <f t="shared" si="30"/>
        <v>0</v>
      </c>
      <c r="R81" s="4">
        <f t="shared" si="31"/>
        <v>0</v>
      </c>
      <c r="S81" s="4">
        <v>1.2</v>
      </c>
      <c r="T81" s="4">
        <f t="shared" si="32"/>
        <v>0</v>
      </c>
      <c r="U81" s="6">
        <v>0.3</v>
      </c>
      <c r="V81" s="4">
        <f t="shared" si="33"/>
        <v>0</v>
      </c>
      <c r="W81" s="4">
        <f t="shared" si="34"/>
        <v>0</v>
      </c>
      <c r="Y81" s="23" t="e">
        <f t="shared" ref="Y81:Y109" si="35">W81/C81</f>
        <v>#DIV/0!</v>
      </c>
    </row>
    <row r="82" spans="2:25" x14ac:dyDescent="0.2">
      <c r="B82" s="18" t="s">
        <v>86</v>
      </c>
      <c r="C82" s="4"/>
      <c r="D82" s="64">
        <v>4937</v>
      </c>
      <c r="E82" s="4">
        <f t="shared" si="25"/>
        <v>0</v>
      </c>
      <c r="F82" s="6"/>
      <c r="G82" s="4">
        <f t="shared" si="26"/>
        <v>0</v>
      </c>
      <c r="H82" s="6"/>
      <c r="I82" s="4">
        <f t="shared" si="27"/>
        <v>0</v>
      </c>
      <c r="J82" s="6"/>
      <c r="K82" s="4">
        <f>E82*J82</f>
        <v>0</v>
      </c>
      <c r="L82" s="4"/>
      <c r="M82" s="4"/>
      <c r="N82" s="6"/>
      <c r="O82" s="4">
        <f t="shared" si="29"/>
        <v>0</v>
      </c>
      <c r="P82" s="6"/>
      <c r="Q82" s="4">
        <f t="shared" si="30"/>
        <v>0</v>
      </c>
      <c r="R82" s="4">
        <f t="shared" si="31"/>
        <v>0</v>
      </c>
      <c r="S82" s="4">
        <v>1.2</v>
      </c>
      <c r="T82" s="4">
        <f t="shared" si="32"/>
        <v>0</v>
      </c>
      <c r="U82" s="6">
        <v>0.3</v>
      </c>
      <c r="V82" s="4">
        <f t="shared" si="33"/>
        <v>0</v>
      </c>
      <c r="W82" s="4">
        <f t="shared" si="34"/>
        <v>0</v>
      </c>
      <c r="Y82" s="23" t="e">
        <f t="shared" si="35"/>
        <v>#DIV/0!</v>
      </c>
    </row>
    <row r="83" spans="2:25" x14ac:dyDescent="0.2">
      <c r="B83" s="18" t="s">
        <v>51</v>
      </c>
      <c r="C83" s="4"/>
      <c r="D83" s="64">
        <v>5381</v>
      </c>
      <c r="E83" s="4">
        <f t="shared" si="25"/>
        <v>0</v>
      </c>
      <c r="F83" s="6"/>
      <c r="G83" s="4">
        <f t="shared" si="26"/>
        <v>0</v>
      </c>
      <c r="H83" s="6"/>
      <c r="I83" s="4">
        <f t="shared" si="27"/>
        <v>0</v>
      </c>
      <c r="J83" s="6"/>
      <c r="K83" s="4">
        <f t="shared" si="28"/>
        <v>0</v>
      </c>
      <c r="L83" s="4"/>
      <c r="M83" s="4"/>
      <c r="N83" s="6"/>
      <c r="O83" s="4">
        <f t="shared" si="29"/>
        <v>0</v>
      </c>
      <c r="P83" s="6"/>
      <c r="Q83" s="4">
        <f t="shared" si="30"/>
        <v>0</v>
      </c>
      <c r="R83" s="4">
        <f t="shared" si="31"/>
        <v>0</v>
      </c>
      <c r="S83" s="4">
        <v>1.2</v>
      </c>
      <c r="T83" s="4">
        <f t="shared" si="32"/>
        <v>0</v>
      </c>
      <c r="U83" s="6">
        <v>0.3</v>
      </c>
      <c r="V83" s="4">
        <f t="shared" si="33"/>
        <v>0</v>
      </c>
      <c r="W83" s="4">
        <f t="shared" si="34"/>
        <v>0</v>
      </c>
      <c r="Y83" s="23" t="e">
        <f t="shared" si="35"/>
        <v>#DIV/0!</v>
      </c>
    </row>
    <row r="84" spans="2:25" x14ac:dyDescent="0.2">
      <c r="B84" s="12"/>
      <c r="C84" s="4"/>
      <c r="D84" s="64"/>
      <c r="E84" s="4">
        <f t="shared" si="25"/>
        <v>0</v>
      </c>
      <c r="F84" s="6"/>
      <c r="G84" s="4">
        <f t="shared" si="26"/>
        <v>0</v>
      </c>
      <c r="H84" s="6"/>
      <c r="I84" s="4">
        <f t="shared" si="27"/>
        <v>0</v>
      </c>
      <c r="J84" s="6"/>
      <c r="K84" s="4">
        <f t="shared" si="28"/>
        <v>0</v>
      </c>
      <c r="L84" s="4"/>
      <c r="M84" s="4"/>
      <c r="N84" s="6"/>
      <c r="O84" s="4">
        <f t="shared" si="29"/>
        <v>0</v>
      </c>
      <c r="P84" s="6"/>
      <c r="Q84" s="4">
        <f t="shared" si="30"/>
        <v>0</v>
      </c>
      <c r="R84" s="4">
        <f t="shared" si="31"/>
        <v>0</v>
      </c>
      <c r="S84" s="4">
        <v>1.2</v>
      </c>
      <c r="T84" s="4">
        <f t="shared" si="32"/>
        <v>0</v>
      </c>
      <c r="U84" s="6">
        <v>0.3</v>
      </c>
      <c r="V84" s="4">
        <f t="shared" si="33"/>
        <v>0</v>
      </c>
      <c r="W84" s="4">
        <f t="shared" si="34"/>
        <v>0</v>
      </c>
      <c r="Y84" s="23" t="e">
        <f t="shared" si="35"/>
        <v>#DIV/0!</v>
      </c>
    </row>
    <row r="85" spans="2:25" x14ac:dyDescent="0.2">
      <c r="B85" s="12"/>
      <c r="C85" s="4"/>
      <c r="D85" s="64"/>
      <c r="E85" s="4">
        <f t="shared" si="25"/>
        <v>0</v>
      </c>
      <c r="F85" s="6"/>
      <c r="G85" s="4">
        <f t="shared" si="26"/>
        <v>0</v>
      </c>
      <c r="H85" s="6"/>
      <c r="I85" s="4">
        <f t="shared" si="27"/>
        <v>0</v>
      </c>
      <c r="J85" s="6"/>
      <c r="K85" s="4">
        <f t="shared" si="28"/>
        <v>0</v>
      </c>
      <c r="L85" s="4"/>
      <c r="M85" s="4"/>
      <c r="N85" s="6"/>
      <c r="O85" s="4">
        <f t="shared" si="29"/>
        <v>0</v>
      </c>
      <c r="P85" s="6"/>
      <c r="Q85" s="4">
        <f t="shared" si="30"/>
        <v>0</v>
      </c>
      <c r="R85" s="4">
        <f t="shared" si="31"/>
        <v>0</v>
      </c>
      <c r="S85" s="4">
        <v>1.2</v>
      </c>
      <c r="T85" s="4">
        <f t="shared" si="32"/>
        <v>0</v>
      </c>
      <c r="U85" s="6">
        <v>0.3</v>
      </c>
      <c r="V85" s="4">
        <f t="shared" si="33"/>
        <v>0</v>
      </c>
      <c r="W85" s="4">
        <f t="shared" si="34"/>
        <v>0</v>
      </c>
      <c r="Y85" s="23" t="e">
        <f t="shared" si="35"/>
        <v>#DIV/0!</v>
      </c>
    </row>
    <row r="86" spans="2:25" x14ac:dyDescent="0.2">
      <c r="B86" s="12"/>
      <c r="C86" s="4"/>
      <c r="D86" s="64"/>
      <c r="E86" s="4">
        <f t="shared" si="25"/>
        <v>0</v>
      </c>
      <c r="F86" s="6"/>
      <c r="G86" s="4">
        <f t="shared" si="26"/>
        <v>0</v>
      </c>
      <c r="H86" s="6"/>
      <c r="I86" s="4">
        <f t="shared" si="27"/>
        <v>0</v>
      </c>
      <c r="J86" s="6"/>
      <c r="K86" s="4">
        <f t="shared" si="28"/>
        <v>0</v>
      </c>
      <c r="L86" s="4"/>
      <c r="M86" s="4"/>
      <c r="N86" s="6"/>
      <c r="O86" s="4">
        <f t="shared" si="29"/>
        <v>0</v>
      </c>
      <c r="P86" s="6"/>
      <c r="Q86" s="4">
        <f t="shared" si="30"/>
        <v>0</v>
      </c>
      <c r="R86" s="4">
        <f t="shared" si="31"/>
        <v>0</v>
      </c>
      <c r="S86" s="4">
        <v>1.2</v>
      </c>
      <c r="T86" s="4">
        <f t="shared" si="32"/>
        <v>0</v>
      </c>
      <c r="U86" s="6">
        <v>0.3</v>
      </c>
      <c r="V86" s="4">
        <f t="shared" si="33"/>
        <v>0</v>
      </c>
      <c r="W86" s="4">
        <f t="shared" si="34"/>
        <v>0</v>
      </c>
      <c r="Y86" s="23" t="e">
        <f t="shared" si="35"/>
        <v>#DIV/0!</v>
      </c>
    </row>
    <row r="87" spans="2:25" x14ac:dyDescent="0.2">
      <c r="B87" s="12"/>
      <c r="C87" s="4"/>
      <c r="D87" s="64"/>
      <c r="E87" s="4">
        <f t="shared" si="25"/>
        <v>0</v>
      </c>
      <c r="F87" s="6"/>
      <c r="G87" s="4">
        <f t="shared" si="26"/>
        <v>0</v>
      </c>
      <c r="H87" s="6"/>
      <c r="I87" s="4">
        <f t="shared" si="27"/>
        <v>0</v>
      </c>
      <c r="J87" s="6"/>
      <c r="K87" s="4">
        <f t="shared" si="28"/>
        <v>0</v>
      </c>
      <c r="L87" s="4"/>
      <c r="M87" s="4"/>
      <c r="N87" s="6"/>
      <c r="O87" s="4">
        <f t="shared" si="29"/>
        <v>0</v>
      </c>
      <c r="P87" s="6"/>
      <c r="Q87" s="4">
        <f t="shared" si="30"/>
        <v>0</v>
      </c>
      <c r="R87" s="4">
        <f t="shared" si="31"/>
        <v>0</v>
      </c>
      <c r="S87" s="4">
        <v>1.2</v>
      </c>
      <c r="T87" s="4">
        <f t="shared" si="32"/>
        <v>0</v>
      </c>
      <c r="U87" s="6">
        <v>0.3</v>
      </c>
      <c r="V87" s="4">
        <f t="shared" si="33"/>
        <v>0</v>
      </c>
      <c r="W87" s="4">
        <f t="shared" si="34"/>
        <v>0</v>
      </c>
      <c r="Y87" s="23" t="e">
        <f t="shared" si="35"/>
        <v>#DIV/0!</v>
      </c>
    </row>
    <row r="88" spans="2:25" x14ac:dyDescent="0.2">
      <c r="B88" s="15" t="s">
        <v>0</v>
      </c>
      <c r="C88" s="3">
        <f>C89+C90+C91+C92+C93+C94+C95+C96+C97+C98+C99+C100+C101+C102+C103+C104+C105+C106+C107+C108</f>
        <v>0</v>
      </c>
      <c r="D88" s="3">
        <f t="shared" ref="D88:W88" si="36">D89+D90+D91+D92+D93+D94+D95+D96+D97+D98+D99+D100+D101+D102+D103+D104+D105+D106+D107+D108</f>
        <v>71184</v>
      </c>
      <c r="E88" s="3">
        <f t="shared" si="36"/>
        <v>0</v>
      </c>
      <c r="F88" s="3"/>
      <c r="G88" s="3">
        <f t="shared" si="36"/>
        <v>0</v>
      </c>
      <c r="H88" s="3"/>
      <c r="I88" s="3">
        <f t="shared" si="36"/>
        <v>0</v>
      </c>
      <c r="J88" s="3"/>
      <c r="K88" s="3">
        <f t="shared" si="36"/>
        <v>0</v>
      </c>
      <c r="L88" s="3">
        <f t="shared" si="36"/>
        <v>0</v>
      </c>
      <c r="M88" s="3">
        <f t="shared" si="36"/>
        <v>0</v>
      </c>
      <c r="N88" s="3"/>
      <c r="O88" s="3">
        <f t="shared" si="36"/>
        <v>0</v>
      </c>
      <c r="P88" s="3"/>
      <c r="Q88" s="3">
        <f t="shared" si="36"/>
        <v>0</v>
      </c>
      <c r="R88" s="3">
        <f t="shared" si="36"/>
        <v>0</v>
      </c>
      <c r="S88" s="3"/>
      <c r="T88" s="3">
        <f t="shared" si="36"/>
        <v>0</v>
      </c>
      <c r="U88" s="3"/>
      <c r="V88" s="3">
        <f t="shared" si="36"/>
        <v>0</v>
      </c>
      <c r="W88" s="3">
        <f t="shared" si="36"/>
        <v>0</v>
      </c>
      <c r="Y88" s="23" t="e">
        <f t="shared" si="35"/>
        <v>#DIV/0!</v>
      </c>
    </row>
    <row r="89" spans="2:25" x14ac:dyDescent="0.2">
      <c r="B89" s="18" t="s">
        <v>87</v>
      </c>
      <c r="C89" s="4"/>
      <c r="D89" s="64">
        <v>4464</v>
      </c>
      <c r="E89" s="4">
        <f t="shared" ref="E89:E108" si="37">C89*D89</f>
        <v>0</v>
      </c>
      <c r="F89" s="6"/>
      <c r="G89" s="4">
        <f t="shared" ref="G89:G108" si="38">F89*E89</f>
        <v>0</v>
      </c>
      <c r="H89" s="6"/>
      <c r="I89" s="4">
        <f>E89*H89</f>
        <v>0</v>
      </c>
      <c r="J89" s="6"/>
      <c r="K89" s="4">
        <f>E89*J89</f>
        <v>0</v>
      </c>
      <c r="L89" s="4"/>
      <c r="M89" s="4"/>
      <c r="N89" s="6"/>
      <c r="O89" s="4">
        <f>E89*N89</f>
        <v>0</v>
      </c>
      <c r="P89" s="6"/>
      <c r="Q89" s="4">
        <f>E89*P89</f>
        <v>0</v>
      </c>
      <c r="R89" s="4">
        <f>E89+G89+K89+I89+L89+O89+Q89</f>
        <v>0</v>
      </c>
      <c r="S89" s="4">
        <v>1.2</v>
      </c>
      <c r="T89" s="4">
        <f>(S89*R89)-R89</f>
        <v>0</v>
      </c>
      <c r="U89" s="6">
        <v>0.3</v>
      </c>
      <c r="V89" s="4">
        <f>R89*U89</f>
        <v>0</v>
      </c>
      <c r="W89" s="4">
        <f>R89+T89+V89</f>
        <v>0</v>
      </c>
      <c r="Y89" s="23" t="e">
        <f t="shared" si="35"/>
        <v>#DIV/0!</v>
      </c>
    </row>
    <row r="90" spans="2:25" ht="36.75" customHeight="1" x14ac:dyDescent="0.2">
      <c r="B90" s="10" t="s">
        <v>88</v>
      </c>
      <c r="C90" s="4"/>
      <c r="D90" s="64">
        <v>4464</v>
      </c>
      <c r="E90" s="4">
        <f>C90*D90</f>
        <v>0</v>
      </c>
      <c r="F90" s="6"/>
      <c r="G90" s="4">
        <f>F90*E90</f>
        <v>0</v>
      </c>
      <c r="H90" s="6"/>
      <c r="I90" s="4">
        <f t="shared" ref="I90:I108" si="39">E90*H90</f>
        <v>0</v>
      </c>
      <c r="J90" s="6"/>
      <c r="K90" s="4">
        <f>E90*J90</f>
        <v>0</v>
      </c>
      <c r="L90" s="4"/>
      <c r="M90" s="4"/>
      <c r="N90" s="6"/>
      <c r="O90" s="4">
        <f t="shared" ref="O90:O108" si="40">E90*N90</f>
        <v>0</v>
      </c>
      <c r="P90" s="6"/>
      <c r="Q90" s="4">
        <f t="shared" ref="Q90:Q108" si="41">E90*P90</f>
        <v>0</v>
      </c>
      <c r="R90" s="4">
        <f t="shared" ref="R90:R108" si="42">E90+G90+K90+I90+L90+O90+Q90</f>
        <v>0</v>
      </c>
      <c r="S90" s="4">
        <v>1.2</v>
      </c>
      <c r="T90" s="4">
        <f>(S90*R90)-R90</f>
        <v>0</v>
      </c>
      <c r="U90" s="6">
        <v>0.3</v>
      </c>
      <c r="V90" s="4">
        <f t="shared" ref="V90:V108" si="43">R90*U90</f>
        <v>0</v>
      </c>
      <c r="W90" s="4">
        <f>R90+T90+V90</f>
        <v>0</v>
      </c>
      <c r="Y90" s="23" t="e">
        <f t="shared" si="35"/>
        <v>#DIV/0!</v>
      </c>
    </row>
    <row r="91" spans="2:25" ht="25.5" x14ac:dyDescent="0.2">
      <c r="B91" s="10" t="s">
        <v>89</v>
      </c>
      <c r="C91" s="4"/>
      <c r="D91" s="64">
        <v>4464</v>
      </c>
      <c r="E91" s="4">
        <f t="shared" si="37"/>
        <v>0</v>
      </c>
      <c r="F91" s="6"/>
      <c r="G91" s="4">
        <f t="shared" si="38"/>
        <v>0</v>
      </c>
      <c r="H91" s="6"/>
      <c r="I91" s="4">
        <f t="shared" si="39"/>
        <v>0</v>
      </c>
      <c r="J91" s="6"/>
      <c r="K91" s="4">
        <f t="shared" ref="K91:K108" si="44">E91*J91</f>
        <v>0</v>
      </c>
      <c r="L91" s="4"/>
      <c r="M91" s="4"/>
      <c r="N91" s="6"/>
      <c r="O91" s="4">
        <f t="shared" si="40"/>
        <v>0</v>
      </c>
      <c r="P91" s="6"/>
      <c r="Q91" s="4">
        <f t="shared" si="41"/>
        <v>0</v>
      </c>
      <c r="R91" s="4">
        <f t="shared" si="42"/>
        <v>0</v>
      </c>
      <c r="S91" s="4">
        <v>1.2</v>
      </c>
      <c r="T91" s="4">
        <f>(S91*R91)-R91</f>
        <v>0</v>
      </c>
      <c r="U91" s="6">
        <v>0.3</v>
      </c>
      <c r="V91" s="4">
        <f t="shared" si="43"/>
        <v>0</v>
      </c>
      <c r="W91" s="4">
        <f>R91+T91+V91</f>
        <v>0</v>
      </c>
      <c r="Y91" s="23" t="e">
        <f t="shared" si="35"/>
        <v>#DIV/0!</v>
      </c>
    </row>
    <row r="92" spans="2:25" x14ac:dyDescent="0.2">
      <c r="B92" s="18" t="s">
        <v>47</v>
      </c>
      <c r="C92" s="4"/>
      <c r="D92" s="64">
        <v>4444</v>
      </c>
      <c r="E92" s="4">
        <f t="shared" si="37"/>
        <v>0</v>
      </c>
      <c r="F92" s="6"/>
      <c r="G92" s="4">
        <f t="shared" si="38"/>
        <v>0</v>
      </c>
      <c r="H92" s="6"/>
      <c r="I92" s="4">
        <f t="shared" si="39"/>
        <v>0</v>
      </c>
      <c r="J92" s="6"/>
      <c r="K92" s="4">
        <f t="shared" si="44"/>
        <v>0</v>
      </c>
      <c r="L92" s="4"/>
      <c r="M92" s="4"/>
      <c r="N92" s="6"/>
      <c r="O92" s="4">
        <f t="shared" si="40"/>
        <v>0</v>
      </c>
      <c r="P92" s="6"/>
      <c r="Q92" s="4">
        <f t="shared" si="41"/>
        <v>0</v>
      </c>
      <c r="R92" s="4">
        <f t="shared" si="42"/>
        <v>0</v>
      </c>
      <c r="S92" s="4">
        <v>1.2</v>
      </c>
      <c r="T92" s="4">
        <f t="shared" ref="T92:T108" si="45">(S92*R92)-R92</f>
        <v>0</v>
      </c>
      <c r="U92" s="6">
        <v>0.3</v>
      </c>
      <c r="V92" s="4">
        <f t="shared" si="43"/>
        <v>0</v>
      </c>
      <c r="W92" s="4">
        <f t="shared" ref="W92:W108" si="46">R92+T92+V92</f>
        <v>0</v>
      </c>
      <c r="Y92" s="23" t="e">
        <f t="shared" si="35"/>
        <v>#DIV/0!</v>
      </c>
    </row>
    <row r="93" spans="2:25" x14ac:dyDescent="0.2">
      <c r="B93" s="18" t="s">
        <v>48</v>
      </c>
      <c r="C93" s="4"/>
      <c r="D93" s="64">
        <v>4444</v>
      </c>
      <c r="E93" s="4">
        <f t="shared" si="37"/>
        <v>0</v>
      </c>
      <c r="F93" s="6"/>
      <c r="G93" s="4">
        <f t="shared" si="38"/>
        <v>0</v>
      </c>
      <c r="H93" s="6"/>
      <c r="I93" s="4">
        <f t="shared" si="39"/>
        <v>0</v>
      </c>
      <c r="J93" s="6"/>
      <c r="K93" s="4">
        <f t="shared" si="44"/>
        <v>0</v>
      </c>
      <c r="L93" s="4"/>
      <c r="M93" s="4"/>
      <c r="N93" s="6"/>
      <c r="O93" s="4">
        <f t="shared" si="40"/>
        <v>0</v>
      </c>
      <c r="P93" s="6"/>
      <c r="Q93" s="4">
        <f t="shared" si="41"/>
        <v>0</v>
      </c>
      <c r="R93" s="4">
        <f t="shared" si="42"/>
        <v>0</v>
      </c>
      <c r="S93" s="4">
        <v>1.2</v>
      </c>
      <c r="T93" s="4">
        <f t="shared" si="45"/>
        <v>0</v>
      </c>
      <c r="U93" s="6">
        <v>0.3</v>
      </c>
      <c r="V93" s="4">
        <f t="shared" si="43"/>
        <v>0</v>
      </c>
      <c r="W93" s="4">
        <f t="shared" si="46"/>
        <v>0</v>
      </c>
      <c r="Y93" s="23" t="e">
        <f t="shared" si="35"/>
        <v>#DIV/0!</v>
      </c>
    </row>
    <row r="94" spans="2:25" x14ac:dyDescent="0.2">
      <c r="B94" s="18" t="s">
        <v>90</v>
      </c>
      <c r="C94" s="4"/>
      <c r="D94" s="64">
        <v>4444</v>
      </c>
      <c r="E94" s="4">
        <f t="shared" si="37"/>
        <v>0</v>
      </c>
      <c r="F94" s="6"/>
      <c r="G94" s="4">
        <f t="shared" si="38"/>
        <v>0</v>
      </c>
      <c r="H94" s="6"/>
      <c r="I94" s="4">
        <f t="shared" si="39"/>
        <v>0</v>
      </c>
      <c r="J94" s="6"/>
      <c r="K94" s="4">
        <f t="shared" si="44"/>
        <v>0</v>
      </c>
      <c r="L94" s="4"/>
      <c r="M94" s="4"/>
      <c r="N94" s="6"/>
      <c r="O94" s="4">
        <f t="shared" si="40"/>
        <v>0</v>
      </c>
      <c r="P94" s="6"/>
      <c r="Q94" s="4">
        <f t="shared" si="41"/>
        <v>0</v>
      </c>
      <c r="R94" s="4">
        <f t="shared" si="42"/>
        <v>0</v>
      </c>
      <c r="S94" s="4">
        <v>1.2</v>
      </c>
      <c r="T94" s="4">
        <f t="shared" si="45"/>
        <v>0</v>
      </c>
      <c r="U94" s="6">
        <v>0.3</v>
      </c>
      <c r="V94" s="4">
        <f t="shared" si="43"/>
        <v>0</v>
      </c>
      <c r="W94" s="4">
        <f t="shared" si="46"/>
        <v>0</v>
      </c>
      <c r="Y94" s="23" t="e">
        <f t="shared" si="35"/>
        <v>#DIV/0!</v>
      </c>
    </row>
    <row r="95" spans="2:25" x14ac:dyDescent="0.2">
      <c r="B95" s="18" t="s">
        <v>91</v>
      </c>
      <c r="C95" s="4"/>
      <c r="D95" s="64">
        <v>4444</v>
      </c>
      <c r="E95" s="4">
        <f t="shared" si="37"/>
        <v>0</v>
      </c>
      <c r="F95" s="6"/>
      <c r="G95" s="4">
        <f t="shared" si="38"/>
        <v>0</v>
      </c>
      <c r="H95" s="6"/>
      <c r="I95" s="4">
        <f t="shared" si="39"/>
        <v>0</v>
      </c>
      <c r="J95" s="6"/>
      <c r="K95" s="4">
        <f t="shared" si="44"/>
        <v>0</v>
      </c>
      <c r="L95" s="4"/>
      <c r="M95" s="4"/>
      <c r="N95" s="6"/>
      <c r="O95" s="4">
        <f t="shared" si="40"/>
        <v>0</v>
      </c>
      <c r="P95" s="6"/>
      <c r="Q95" s="4">
        <f t="shared" si="41"/>
        <v>0</v>
      </c>
      <c r="R95" s="4">
        <f t="shared" si="42"/>
        <v>0</v>
      </c>
      <c r="S95" s="4">
        <v>1.2</v>
      </c>
      <c r="T95" s="4">
        <f t="shared" si="45"/>
        <v>0</v>
      </c>
      <c r="U95" s="6">
        <v>0.3</v>
      </c>
      <c r="V95" s="4">
        <f t="shared" si="43"/>
        <v>0</v>
      </c>
      <c r="W95" s="4">
        <f t="shared" si="46"/>
        <v>0</v>
      </c>
      <c r="Y95" s="23" t="e">
        <f t="shared" si="35"/>
        <v>#DIV/0!</v>
      </c>
    </row>
    <row r="96" spans="2:25" x14ac:dyDescent="0.2">
      <c r="B96" s="18" t="s">
        <v>25</v>
      </c>
      <c r="C96" s="4"/>
      <c r="D96" s="64">
        <v>4444</v>
      </c>
      <c r="E96" s="4">
        <f t="shared" si="37"/>
        <v>0</v>
      </c>
      <c r="F96" s="6"/>
      <c r="G96" s="4">
        <f t="shared" si="38"/>
        <v>0</v>
      </c>
      <c r="H96" s="6"/>
      <c r="I96" s="4">
        <f t="shared" si="39"/>
        <v>0</v>
      </c>
      <c r="J96" s="6"/>
      <c r="K96" s="4">
        <f t="shared" si="44"/>
        <v>0</v>
      </c>
      <c r="L96" s="4"/>
      <c r="M96" s="4"/>
      <c r="N96" s="6"/>
      <c r="O96" s="4">
        <f t="shared" si="40"/>
        <v>0</v>
      </c>
      <c r="P96" s="6"/>
      <c r="Q96" s="4">
        <f t="shared" si="41"/>
        <v>0</v>
      </c>
      <c r="R96" s="4">
        <f t="shared" si="42"/>
        <v>0</v>
      </c>
      <c r="S96" s="4">
        <v>1.2</v>
      </c>
      <c r="T96" s="4">
        <f t="shared" si="45"/>
        <v>0</v>
      </c>
      <c r="U96" s="6">
        <v>0.3</v>
      </c>
      <c r="V96" s="4">
        <f t="shared" si="43"/>
        <v>0</v>
      </c>
      <c r="W96" s="4">
        <f t="shared" si="46"/>
        <v>0</v>
      </c>
      <c r="Y96" s="23" t="e">
        <f t="shared" si="35"/>
        <v>#DIV/0!</v>
      </c>
    </row>
    <row r="97" spans="2:25" x14ac:dyDescent="0.2">
      <c r="B97" s="18" t="s">
        <v>26</v>
      </c>
      <c r="C97" s="4"/>
      <c r="D97" s="64">
        <v>4444</v>
      </c>
      <c r="E97" s="4">
        <f t="shared" si="37"/>
        <v>0</v>
      </c>
      <c r="F97" s="6"/>
      <c r="G97" s="4">
        <f t="shared" si="38"/>
        <v>0</v>
      </c>
      <c r="H97" s="6"/>
      <c r="I97" s="4">
        <f t="shared" si="39"/>
        <v>0</v>
      </c>
      <c r="J97" s="6"/>
      <c r="K97" s="4">
        <f t="shared" si="44"/>
        <v>0</v>
      </c>
      <c r="L97" s="4"/>
      <c r="M97" s="4"/>
      <c r="N97" s="6"/>
      <c r="O97" s="4">
        <f t="shared" si="40"/>
        <v>0</v>
      </c>
      <c r="P97" s="6"/>
      <c r="Q97" s="4">
        <f t="shared" si="41"/>
        <v>0</v>
      </c>
      <c r="R97" s="4">
        <f t="shared" si="42"/>
        <v>0</v>
      </c>
      <c r="S97" s="4">
        <v>1.2</v>
      </c>
      <c r="T97" s="4">
        <f t="shared" si="45"/>
        <v>0</v>
      </c>
      <c r="U97" s="6">
        <v>0.3</v>
      </c>
      <c r="V97" s="4">
        <f t="shared" si="43"/>
        <v>0</v>
      </c>
      <c r="W97" s="4">
        <f t="shared" si="46"/>
        <v>0</v>
      </c>
      <c r="Y97" s="23" t="e">
        <f t="shared" si="35"/>
        <v>#DIV/0!</v>
      </c>
    </row>
    <row r="98" spans="2:25" x14ac:dyDescent="0.2">
      <c r="B98" s="18" t="s">
        <v>27</v>
      </c>
      <c r="C98" s="4"/>
      <c r="D98" s="64">
        <v>4444</v>
      </c>
      <c r="E98" s="4">
        <f t="shared" si="37"/>
        <v>0</v>
      </c>
      <c r="F98" s="6"/>
      <c r="G98" s="4">
        <f t="shared" si="38"/>
        <v>0</v>
      </c>
      <c r="H98" s="6"/>
      <c r="I98" s="4">
        <f t="shared" si="39"/>
        <v>0</v>
      </c>
      <c r="J98" s="6"/>
      <c r="K98" s="4">
        <f t="shared" si="44"/>
        <v>0</v>
      </c>
      <c r="L98" s="4"/>
      <c r="M98" s="4"/>
      <c r="N98" s="6"/>
      <c r="O98" s="4">
        <f t="shared" si="40"/>
        <v>0</v>
      </c>
      <c r="P98" s="6"/>
      <c r="Q98" s="4">
        <f t="shared" si="41"/>
        <v>0</v>
      </c>
      <c r="R98" s="4">
        <f t="shared" si="42"/>
        <v>0</v>
      </c>
      <c r="S98" s="4">
        <v>1.2</v>
      </c>
      <c r="T98" s="4">
        <f t="shared" si="45"/>
        <v>0</v>
      </c>
      <c r="U98" s="6">
        <v>0.3</v>
      </c>
      <c r="V98" s="4">
        <f t="shared" si="43"/>
        <v>0</v>
      </c>
      <c r="W98" s="4">
        <f t="shared" si="46"/>
        <v>0</v>
      </c>
      <c r="Y98" s="23" t="e">
        <f t="shared" si="35"/>
        <v>#DIV/0!</v>
      </c>
    </row>
    <row r="99" spans="2:25" x14ac:dyDescent="0.2">
      <c r="B99" s="18" t="s">
        <v>49</v>
      </c>
      <c r="C99" s="4"/>
      <c r="D99" s="64">
        <v>4444</v>
      </c>
      <c r="E99" s="4">
        <f t="shared" si="37"/>
        <v>0</v>
      </c>
      <c r="F99" s="6"/>
      <c r="G99" s="4">
        <f t="shared" si="38"/>
        <v>0</v>
      </c>
      <c r="H99" s="6"/>
      <c r="I99" s="4">
        <f t="shared" si="39"/>
        <v>0</v>
      </c>
      <c r="J99" s="6"/>
      <c r="K99" s="4">
        <f t="shared" si="44"/>
        <v>0</v>
      </c>
      <c r="L99" s="4"/>
      <c r="M99" s="4"/>
      <c r="N99" s="6"/>
      <c r="O99" s="4">
        <f t="shared" si="40"/>
        <v>0</v>
      </c>
      <c r="P99" s="6"/>
      <c r="Q99" s="4">
        <f t="shared" si="41"/>
        <v>0</v>
      </c>
      <c r="R99" s="4">
        <f t="shared" si="42"/>
        <v>0</v>
      </c>
      <c r="S99" s="4">
        <v>1.2</v>
      </c>
      <c r="T99" s="4">
        <f t="shared" si="45"/>
        <v>0</v>
      </c>
      <c r="U99" s="6">
        <v>0.3</v>
      </c>
      <c r="V99" s="4">
        <f t="shared" si="43"/>
        <v>0</v>
      </c>
      <c r="W99" s="4">
        <f t="shared" si="46"/>
        <v>0</v>
      </c>
      <c r="Y99" s="23" t="e">
        <f t="shared" si="35"/>
        <v>#DIV/0!</v>
      </c>
    </row>
    <row r="100" spans="2:25" x14ac:dyDescent="0.2">
      <c r="B100" s="18" t="s">
        <v>50</v>
      </c>
      <c r="C100" s="4"/>
      <c r="D100" s="64">
        <v>4444</v>
      </c>
      <c r="E100" s="4">
        <f t="shared" si="37"/>
        <v>0</v>
      </c>
      <c r="F100" s="6"/>
      <c r="G100" s="4">
        <f t="shared" si="38"/>
        <v>0</v>
      </c>
      <c r="H100" s="6"/>
      <c r="I100" s="4">
        <f t="shared" si="39"/>
        <v>0</v>
      </c>
      <c r="J100" s="6"/>
      <c r="K100" s="4">
        <f t="shared" si="44"/>
        <v>0</v>
      </c>
      <c r="L100" s="4"/>
      <c r="M100" s="4"/>
      <c r="N100" s="6"/>
      <c r="O100" s="4">
        <f t="shared" si="40"/>
        <v>0</v>
      </c>
      <c r="P100" s="6"/>
      <c r="Q100" s="4">
        <f t="shared" si="41"/>
        <v>0</v>
      </c>
      <c r="R100" s="4">
        <f>E100+G100+K100+I100+L100+O100+Q100</f>
        <v>0</v>
      </c>
      <c r="S100" s="4">
        <v>1.2</v>
      </c>
      <c r="T100" s="4">
        <f t="shared" si="45"/>
        <v>0</v>
      </c>
      <c r="U100" s="6">
        <v>0.3</v>
      </c>
      <c r="V100" s="4">
        <f t="shared" si="43"/>
        <v>0</v>
      </c>
      <c r="W100" s="4">
        <f t="shared" si="46"/>
        <v>0</v>
      </c>
      <c r="Y100" s="23" t="e">
        <f t="shared" si="35"/>
        <v>#DIV/0!</v>
      </c>
    </row>
    <row r="101" spans="2:25" x14ac:dyDescent="0.2">
      <c r="B101" s="12" t="s">
        <v>101</v>
      </c>
      <c r="C101" s="4"/>
      <c r="D101" s="60">
        <v>4464</v>
      </c>
      <c r="E101" s="4">
        <f t="shared" si="37"/>
        <v>0</v>
      </c>
      <c r="F101" s="6"/>
      <c r="G101" s="4">
        <f t="shared" si="38"/>
        <v>0</v>
      </c>
      <c r="H101" s="6"/>
      <c r="I101" s="4">
        <f t="shared" si="39"/>
        <v>0</v>
      </c>
      <c r="J101" s="6"/>
      <c r="K101" s="4">
        <f t="shared" si="44"/>
        <v>0</v>
      </c>
      <c r="L101" s="4"/>
      <c r="M101" s="4"/>
      <c r="N101" s="6"/>
      <c r="O101" s="4">
        <f t="shared" si="40"/>
        <v>0</v>
      </c>
      <c r="P101" s="6"/>
      <c r="Q101" s="4">
        <f t="shared" si="41"/>
        <v>0</v>
      </c>
      <c r="R101" s="4">
        <f t="shared" si="42"/>
        <v>0</v>
      </c>
      <c r="S101" s="4">
        <v>1.2</v>
      </c>
      <c r="T101" s="4">
        <f t="shared" si="45"/>
        <v>0</v>
      </c>
      <c r="U101" s="6">
        <v>0.3</v>
      </c>
      <c r="V101" s="4">
        <f t="shared" si="43"/>
        <v>0</v>
      </c>
      <c r="W101" s="4">
        <f t="shared" si="46"/>
        <v>0</v>
      </c>
      <c r="Y101" s="23" t="e">
        <f t="shared" si="35"/>
        <v>#DIV/0!</v>
      </c>
    </row>
    <row r="102" spans="2:25" x14ac:dyDescent="0.2">
      <c r="B102" s="12" t="s">
        <v>25</v>
      </c>
      <c r="C102" s="4"/>
      <c r="D102" s="59">
        <v>4444</v>
      </c>
      <c r="E102" s="4">
        <f t="shared" si="37"/>
        <v>0</v>
      </c>
      <c r="F102" s="6"/>
      <c r="G102" s="4">
        <f t="shared" si="38"/>
        <v>0</v>
      </c>
      <c r="H102" s="6"/>
      <c r="I102" s="4">
        <f t="shared" si="39"/>
        <v>0</v>
      </c>
      <c r="J102" s="6"/>
      <c r="K102" s="4">
        <f t="shared" si="44"/>
        <v>0</v>
      </c>
      <c r="L102" s="4"/>
      <c r="M102" s="4"/>
      <c r="N102" s="6"/>
      <c r="O102" s="4">
        <f t="shared" si="40"/>
        <v>0</v>
      </c>
      <c r="P102" s="6"/>
      <c r="Q102" s="4">
        <f t="shared" si="41"/>
        <v>0</v>
      </c>
      <c r="R102" s="4">
        <f t="shared" si="42"/>
        <v>0</v>
      </c>
      <c r="S102" s="4">
        <v>1.2</v>
      </c>
      <c r="T102" s="4">
        <f>(S102*R102)-R102</f>
        <v>0</v>
      </c>
      <c r="U102" s="6">
        <v>0.3</v>
      </c>
      <c r="V102" s="4">
        <f>R102*U102</f>
        <v>0</v>
      </c>
      <c r="W102" s="4">
        <f>R102+T102+V102</f>
        <v>0</v>
      </c>
      <c r="Y102" s="23" t="e">
        <f t="shared" si="35"/>
        <v>#DIV/0!</v>
      </c>
    </row>
    <row r="103" spans="2:25" x14ac:dyDescent="0.2">
      <c r="B103" s="12" t="s">
        <v>102</v>
      </c>
      <c r="C103" s="4"/>
      <c r="D103" s="59">
        <v>4444</v>
      </c>
      <c r="E103" s="4">
        <f t="shared" si="37"/>
        <v>0</v>
      </c>
      <c r="F103" s="6"/>
      <c r="G103" s="4">
        <f t="shared" si="38"/>
        <v>0</v>
      </c>
      <c r="H103" s="6"/>
      <c r="I103" s="4">
        <f t="shared" si="39"/>
        <v>0</v>
      </c>
      <c r="J103" s="6"/>
      <c r="K103" s="4">
        <f t="shared" si="44"/>
        <v>0</v>
      </c>
      <c r="L103" s="4"/>
      <c r="M103" s="4"/>
      <c r="N103" s="6"/>
      <c r="O103" s="4">
        <f t="shared" si="40"/>
        <v>0</v>
      </c>
      <c r="P103" s="6"/>
      <c r="Q103" s="4">
        <f t="shared" si="41"/>
        <v>0</v>
      </c>
      <c r="R103" s="4">
        <f t="shared" si="42"/>
        <v>0</v>
      </c>
      <c r="S103" s="4">
        <v>1.2</v>
      </c>
      <c r="T103" s="4">
        <f t="shared" si="45"/>
        <v>0</v>
      </c>
      <c r="U103" s="6">
        <v>0.3</v>
      </c>
      <c r="V103" s="4">
        <f t="shared" si="43"/>
        <v>0</v>
      </c>
      <c r="W103" s="4">
        <f t="shared" si="46"/>
        <v>0</v>
      </c>
      <c r="Y103" s="23" t="e">
        <f t="shared" si="35"/>
        <v>#DIV/0!</v>
      </c>
    </row>
    <row r="104" spans="2:25" x14ac:dyDescent="0.2">
      <c r="B104" s="12" t="s">
        <v>26</v>
      </c>
      <c r="C104" s="4"/>
      <c r="D104" s="59">
        <v>4444</v>
      </c>
      <c r="E104" s="4">
        <f t="shared" si="37"/>
        <v>0</v>
      </c>
      <c r="F104" s="6"/>
      <c r="G104" s="4">
        <f t="shared" si="38"/>
        <v>0</v>
      </c>
      <c r="H104" s="6"/>
      <c r="I104" s="4">
        <f t="shared" si="39"/>
        <v>0</v>
      </c>
      <c r="J104" s="6"/>
      <c r="K104" s="4">
        <f t="shared" si="44"/>
        <v>0</v>
      </c>
      <c r="L104" s="4"/>
      <c r="M104" s="4"/>
      <c r="N104" s="6"/>
      <c r="O104" s="4">
        <f t="shared" si="40"/>
        <v>0</v>
      </c>
      <c r="P104" s="6"/>
      <c r="Q104" s="4">
        <f t="shared" si="41"/>
        <v>0</v>
      </c>
      <c r="R104" s="4">
        <f t="shared" si="42"/>
        <v>0</v>
      </c>
      <c r="S104" s="4">
        <v>1.2</v>
      </c>
      <c r="T104" s="4">
        <f t="shared" si="45"/>
        <v>0</v>
      </c>
      <c r="U104" s="6">
        <v>0.3</v>
      </c>
      <c r="V104" s="4">
        <f t="shared" si="43"/>
        <v>0</v>
      </c>
      <c r="W104" s="4">
        <f t="shared" si="46"/>
        <v>0</v>
      </c>
      <c r="Y104" s="23" t="e">
        <f t="shared" si="35"/>
        <v>#DIV/0!</v>
      </c>
    </row>
    <row r="105" spans="2:25" s="56" customFormat="1" x14ac:dyDescent="0.2">
      <c r="B105" s="12"/>
      <c r="C105" s="4"/>
      <c r="D105" s="59"/>
      <c r="E105" s="4">
        <f t="shared" si="37"/>
        <v>0</v>
      </c>
      <c r="F105" s="6"/>
      <c r="G105" s="4">
        <f t="shared" si="38"/>
        <v>0</v>
      </c>
      <c r="H105" s="6"/>
      <c r="I105" s="4">
        <f t="shared" si="39"/>
        <v>0</v>
      </c>
      <c r="J105" s="6"/>
      <c r="K105" s="4">
        <f t="shared" si="44"/>
        <v>0</v>
      </c>
      <c r="L105" s="4"/>
      <c r="M105" s="4"/>
      <c r="N105" s="6"/>
      <c r="O105" s="4">
        <f t="shared" si="40"/>
        <v>0</v>
      </c>
      <c r="P105" s="6"/>
      <c r="Q105" s="4">
        <f t="shared" si="41"/>
        <v>0</v>
      </c>
      <c r="R105" s="4">
        <f>E105+G105+K105+I105+L105+O105+Q105</f>
        <v>0</v>
      </c>
      <c r="S105" s="4">
        <v>1.2</v>
      </c>
      <c r="T105" s="4">
        <f t="shared" si="45"/>
        <v>0</v>
      </c>
      <c r="U105" s="6">
        <v>0.3</v>
      </c>
      <c r="V105" s="4">
        <f t="shared" si="43"/>
        <v>0</v>
      </c>
      <c r="W105" s="4">
        <f t="shared" si="46"/>
        <v>0</v>
      </c>
      <c r="Y105" s="56" t="e">
        <f t="shared" si="35"/>
        <v>#DIV/0!</v>
      </c>
    </row>
    <row r="106" spans="2:25" s="56" customFormat="1" x14ac:dyDescent="0.2">
      <c r="B106" s="12"/>
      <c r="C106" s="4"/>
      <c r="D106" s="59"/>
      <c r="E106" s="4">
        <f t="shared" si="37"/>
        <v>0</v>
      </c>
      <c r="F106" s="6"/>
      <c r="G106" s="4">
        <f t="shared" si="38"/>
        <v>0</v>
      </c>
      <c r="H106" s="6"/>
      <c r="I106" s="4">
        <f t="shared" si="39"/>
        <v>0</v>
      </c>
      <c r="J106" s="6"/>
      <c r="K106" s="4">
        <f t="shared" si="44"/>
        <v>0</v>
      </c>
      <c r="L106" s="4"/>
      <c r="M106" s="4"/>
      <c r="N106" s="6"/>
      <c r="O106" s="4">
        <f t="shared" si="40"/>
        <v>0</v>
      </c>
      <c r="P106" s="6"/>
      <c r="Q106" s="4">
        <f t="shared" si="41"/>
        <v>0</v>
      </c>
      <c r="R106" s="4">
        <f t="shared" si="42"/>
        <v>0</v>
      </c>
      <c r="S106" s="4">
        <v>1.2</v>
      </c>
      <c r="T106" s="4">
        <f>(S106*R106)-R106</f>
        <v>0</v>
      </c>
      <c r="U106" s="6">
        <v>0.3</v>
      </c>
      <c r="V106" s="4">
        <f t="shared" si="43"/>
        <v>0</v>
      </c>
      <c r="W106" s="4">
        <f t="shared" si="46"/>
        <v>0</v>
      </c>
      <c r="Y106" s="56" t="e">
        <f t="shared" si="35"/>
        <v>#DIV/0!</v>
      </c>
    </row>
    <row r="107" spans="2:25" s="56" customFormat="1" x14ac:dyDescent="0.2">
      <c r="B107" s="12"/>
      <c r="C107" s="4"/>
      <c r="D107" s="59"/>
      <c r="E107" s="4">
        <f t="shared" si="37"/>
        <v>0</v>
      </c>
      <c r="F107" s="6"/>
      <c r="G107" s="4">
        <f t="shared" si="38"/>
        <v>0</v>
      </c>
      <c r="H107" s="6"/>
      <c r="I107" s="4">
        <f t="shared" si="39"/>
        <v>0</v>
      </c>
      <c r="J107" s="6"/>
      <c r="K107" s="4">
        <f t="shared" si="44"/>
        <v>0</v>
      </c>
      <c r="L107" s="4"/>
      <c r="M107" s="4"/>
      <c r="N107" s="6"/>
      <c r="O107" s="4">
        <f t="shared" si="40"/>
        <v>0</v>
      </c>
      <c r="P107" s="6"/>
      <c r="Q107" s="4">
        <f t="shared" si="41"/>
        <v>0</v>
      </c>
      <c r="R107" s="4">
        <f t="shared" si="42"/>
        <v>0</v>
      </c>
      <c r="S107" s="4">
        <v>1.2</v>
      </c>
      <c r="T107" s="4">
        <f t="shared" si="45"/>
        <v>0</v>
      </c>
      <c r="U107" s="6">
        <v>0.3</v>
      </c>
      <c r="V107" s="4">
        <f t="shared" si="43"/>
        <v>0</v>
      </c>
      <c r="W107" s="4">
        <f>R107+T107+V107</f>
        <v>0</v>
      </c>
      <c r="Y107" s="56" t="e">
        <f t="shared" si="35"/>
        <v>#DIV/0!</v>
      </c>
    </row>
    <row r="108" spans="2:25" s="56" customFormat="1" x14ac:dyDescent="0.2">
      <c r="B108" s="12"/>
      <c r="C108" s="4"/>
      <c r="D108" s="59"/>
      <c r="E108" s="4">
        <f t="shared" si="37"/>
        <v>0</v>
      </c>
      <c r="F108" s="6"/>
      <c r="G108" s="4">
        <f t="shared" si="38"/>
        <v>0</v>
      </c>
      <c r="H108" s="6"/>
      <c r="I108" s="4">
        <f t="shared" si="39"/>
        <v>0</v>
      </c>
      <c r="J108" s="6"/>
      <c r="K108" s="4">
        <f t="shared" si="44"/>
        <v>0</v>
      </c>
      <c r="L108" s="4"/>
      <c r="M108" s="4"/>
      <c r="N108" s="6"/>
      <c r="O108" s="4">
        <f t="shared" si="40"/>
        <v>0</v>
      </c>
      <c r="P108" s="6"/>
      <c r="Q108" s="4">
        <f t="shared" si="41"/>
        <v>0</v>
      </c>
      <c r="R108" s="4">
        <f t="shared" si="42"/>
        <v>0</v>
      </c>
      <c r="S108" s="4">
        <v>1.2</v>
      </c>
      <c r="T108" s="4">
        <f t="shared" si="45"/>
        <v>0</v>
      </c>
      <c r="U108" s="6">
        <v>0.3</v>
      </c>
      <c r="V108" s="4">
        <f t="shared" si="43"/>
        <v>0</v>
      </c>
      <c r="W108" s="4">
        <f t="shared" si="46"/>
        <v>0</v>
      </c>
      <c r="Y108" s="56" t="e">
        <f t="shared" si="35"/>
        <v>#DIV/0!</v>
      </c>
    </row>
    <row r="109" spans="2:25" x14ac:dyDescent="0.2">
      <c r="B109" s="15"/>
      <c r="C109" s="63">
        <f>C17+C40+C41+C66+C88</f>
        <v>0</v>
      </c>
      <c r="D109" s="63">
        <f>D17+D40+D41+D66+D88</f>
        <v>289956</v>
      </c>
      <c r="E109" s="63">
        <f t="shared" ref="E109:V109" si="47">E17+E40+E41+E66+E88</f>
        <v>0</v>
      </c>
      <c r="F109" s="63">
        <f t="shared" si="47"/>
        <v>0</v>
      </c>
      <c r="G109" s="63">
        <f t="shared" si="47"/>
        <v>0</v>
      </c>
      <c r="H109" s="63">
        <f t="shared" si="47"/>
        <v>0</v>
      </c>
      <c r="I109" s="63">
        <f t="shared" si="47"/>
        <v>0</v>
      </c>
      <c r="J109" s="63">
        <f t="shared" si="47"/>
        <v>0</v>
      </c>
      <c r="K109" s="63">
        <f t="shared" si="47"/>
        <v>0</v>
      </c>
      <c r="L109" s="63">
        <f t="shared" si="47"/>
        <v>0</v>
      </c>
      <c r="M109" s="63">
        <f t="shared" si="47"/>
        <v>0</v>
      </c>
      <c r="N109" s="63">
        <f t="shared" si="47"/>
        <v>0</v>
      </c>
      <c r="O109" s="63">
        <f t="shared" si="47"/>
        <v>0</v>
      </c>
      <c r="P109" s="63">
        <f t="shared" si="47"/>
        <v>0</v>
      </c>
      <c r="Q109" s="63">
        <f t="shared" si="47"/>
        <v>0</v>
      </c>
      <c r="R109" s="63">
        <f t="shared" si="47"/>
        <v>0</v>
      </c>
      <c r="S109" s="63"/>
      <c r="T109" s="63">
        <f t="shared" si="47"/>
        <v>0</v>
      </c>
      <c r="U109" s="63"/>
      <c r="V109" s="63">
        <f t="shared" si="47"/>
        <v>0</v>
      </c>
      <c r="W109" s="63">
        <f>W17+W40+W41+W66+W88</f>
        <v>0</v>
      </c>
      <c r="Y109" s="56" t="e">
        <f t="shared" si="35"/>
        <v>#DIV/0!</v>
      </c>
    </row>
    <row r="110" spans="2:25" x14ac:dyDescent="0.2">
      <c r="B110" s="19"/>
    </row>
    <row r="111" spans="2:25" x14ac:dyDescent="0.2">
      <c r="B111" s="19"/>
    </row>
    <row r="112" spans="2:25" ht="18.75" x14ac:dyDescent="0.3">
      <c r="B112" s="67" t="s">
        <v>106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5"/>
      <c r="U112" s="25"/>
      <c r="V112" s="27"/>
      <c r="W112" s="86">
        <f>(W126-W124)*3%</f>
        <v>0</v>
      </c>
    </row>
    <row r="113" spans="2:25" s="58" customFormat="1" ht="18.75" customHeight="1" x14ac:dyDescent="0.3">
      <c r="B113" s="68" t="s">
        <v>104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  <c r="S113" s="30"/>
      <c r="T113" s="29"/>
      <c r="U113" s="29"/>
      <c r="V113" s="27"/>
      <c r="W113" s="91">
        <v>0</v>
      </c>
    </row>
    <row r="114" spans="2:25" ht="18.75" x14ac:dyDescent="0.3">
      <c r="B114" s="67" t="s">
        <v>105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  <c r="S114" s="30"/>
      <c r="T114" s="29"/>
      <c r="U114" s="29"/>
      <c r="V114" s="31"/>
      <c r="W114" s="91">
        <f>W123-W29-W30-W67-W68-W69-W70-W71-W72-W73-W74-W75-W76-W77-W78-W79-W80-W81-W83-W84-W85-W86-W87-W88-Y123</f>
        <v>0</v>
      </c>
    </row>
    <row r="115" spans="2:25" s="58" customFormat="1" ht="15" customHeight="1" x14ac:dyDescent="0.3">
      <c r="B115" s="67" t="s">
        <v>111</v>
      </c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6"/>
      <c r="S115" s="26"/>
      <c r="T115" s="25"/>
      <c r="U115" s="25"/>
      <c r="V115" s="31"/>
      <c r="W115" s="87">
        <f>W122-W28-W41-W82-Y122</f>
        <v>0</v>
      </c>
    </row>
    <row r="116" spans="2:25" s="58" customFormat="1" ht="15" customHeight="1" x14ac:dyDescent="0.3">
      <c r="B116" s="67" t="s">
        <v>109</v>
      </c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5"/>
      <c r="U116" s="25"/>
      <c r="V116" s="31"/>
      <c r="W116" s="87"/>
    </row>
    <row r="117" spans="2:25" s="58" customFormat="1" ht="21.75" customHeight="1" x14ac:dyDescent="0.3">
      <c r="B117" s="67" t="s">
        <v>92</v>
      </c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5"/>
      <c r="U117" s="25"/>
      <c r="V117" s="31"/>
      <c r="W117" s="87"/>
    </row>
    <row r="118" spans="2:25" ht="32.25" customHeight="1" x14ac:dyDescent="0.3">
      <c r="B118" s="68" t="s">
        <v>107</v>
      </c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5"/>
      <c r="U118" s="25"/>
      <c r="V118" s="55"/>
      <c r="W118" s="87"/>
    </row>
    <row r="119" spans="2:25" ht="27" x14ac:dyDescent="0.3">
      <c r="B119" s="68" t="s">
        <v>112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30"/>
      <c r="S119" s="30"/>
      <c r="T119" s="29"/>
      <c r="U119" s="29"/>
      <c r="V119" s="69"/>
      <c r="W119" s="87"/>
      <c r="X119" s="58"/>
    </row>
    <row r="120" spans="2:25" s="58" customFormat="1" ht="27" x14ac:dyDescent="0.3">
      <c r="B120" s="68" t="s">
        <v>110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30"/>
      <c r="S120" s="30"/>
      <c r="T120" s="29"/>
      <c r="U120" s="29"/>
      <c r="V120" s="69"/>
      <c r="W120" s="87"/>
    </row>
    <row r="121" spans="2:25" s="72" customFormat="1" ht="18.75" x14ac:dyDescent="0.3">
      <c r="B121" s="32" t="s">
        <v>93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  <c r="S121" s="34"/>
      <c r="T121" s="33"/>
      <c r="U121" s="33"/>
      <c r="V121" s="35"/>
      <c r="W121" s="92"/>
      <c r="Y121" s="89">
        <v>0.03</v>
      </c>
    </row>
    <row r="122" spans="2:25" s="72" customFormat="1" ht="18.75" x14ac:dyDescent="0.3">
      <c r="B122" s="32" t="s">
        <v>100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  <c r="S122" s="34"/>
      <c r="T122" s="33"/>
      <c r="U122" s="33"/>
      <c r="V122" s="35"/>
      <c r="W122" s="92"/>
      <c r="Y122" s="88">
        <f>W122*0.03</f>
        <v>0</v>
      </c>
    </row>
    <row r="123" spans="2:25" s="72" customFormat="1" ht="18.75" x14ac:dyDescent="0.3">
      <c r="B123" s="32" t="s">
        <v>98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4"/>
      <c r="T123" s="33"/>
      <c r="U123" s="33"/>
      <c r="V123" s="35"/>
      <c r="W123" s="93"/>
      <c r="Y123" s="88">
        <f>W123*0.03</f>
        <v>0</v>
      </c>
    </row>
    <row r="124" spans="2:25" s="72" customFormat="1" ht="18.75" x14ac:dyDescent="0.3">
      <c r="B124" s="32" t="s">
        <v>99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4"/>
      <c r="T124" s="33"/>
      <c r="U124" s="33"/>
      <c r="V124" s="90"/>
      <c r="W124" s="93"/>
    </row>
    <row r="125" spans="2:25" s="72" customFormat="1" ht="18.75" x14ac:dyDescent="0.3">
      <c r="B125" s="32" t="s">
        <v>94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  <c r="S125" s="34"/>
      <c r="T125" s="33"/>
      <c r="U125" s="33"/>
      <c r="V125" s="35"/>
      <c r="W125" s="92"/>
    </row>
    <row r="126" spans="2:25" s="72" customFormat="1" ht="18.75" x14ac:dyDescent="0.3">
      <c r="B126" s="32" t="s">
        <v>95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8"/>
      <c r="R126" s="39"/>
      <c r="S126" s="39"/>
      <c r="T126" s="37"/>
      <c r="U126" s="37"/>
      <c r="V126" s="40"/>
      <c r="W126" s="85">
        <f>W121+W122+W123+W124+W125</f>
        <v>0</v>
      </c>
    </row>
    <row r="127" spans="2:25" s="72" customFormat="1" x14ac:dyDescent="0.2"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8"/>
      <c r="R127" s="39"/>
      <c r="S127" s="39"/>
      <c r="T127" s="37"/>
      <c r="U127" s="37"/>
      <c r="V127" s="40"/>
    </row>
    <row r="128" spans="2:25" s="72" customFormat="1" ht="37.5" x14ac:dyDescent="0.3">
      <c r="B128" s="41" t="s">
        <v>120</v>
      </c>
      <c r="C128" s="37"/>
      <c r="D128" s="42"/>
      <c r="E128" s="34"/>
      <c r="F128" s="34"/>
      <c r="G128" s="34"/>
      <c r="H128" s="34"/>
      <c r="I128" s="34"/>
      <c r="J128" s="43" t="s">
        <v>96</v>
      </c>
      <c r="K128" s="44"/>
      <c r="L128" s="34"/>
      <c r="M128" s="33"/>
      <c r="N128" s="33"/>
      <c r="O128" s="33"/>
      <c r="P128" s="33"/>
      <c r="Q128" s="33"/>
      <c r="R128" s="34"/>
      <c r="S128" s="34"/>
      <c r="T128" s="33"/>
      <c r="U128" s="33"/>
      <c r="V128" s="44"/>
    </row>
    <row r="129" spans="2:22" s="72" customFormat="1" ht="18.75" x14ac:dyDescent="0.3">
      <c r="B129" s="45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46"/>
      <c r="R129" s="47"/>
      <c r="S129" s="47"/>
      <c r="T129" s="33"/>
      <c r="U129" s="33"/>
      <c r="V129" s="44"/>
    </row>
    <row r="130" spans="2:22" s="72" customFormat="1" ht="18.75" x14ac:dyDescent="0.3">
      <c r="B130" s="45" t="s">
        <v>97</v>
      </c>
      <c r="C130" s="48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46"/>
      <c r="S130" s="46"/>
      <c r="T130" s="33"/>
      <c r="U130" s="33"/>
      <c r="V130" s="46"/>
    </row>
  </sheetData>
  <mergeCells count="27">
    <mergeCell ref="A6:U6"/>
    <mergeCell ref="S1:W1"/>
    <mergeCell ref="S2:W2"/>
    <mergeCell ref="S3:W3"/>
    <mergeCell ref="S4:W4"/>
    <mergeCell ref="A5:U5"/>
    <mergeCell ref="A7:U7"/>
    <mergeCell ref="A8:U8"/>
    <mergeCell ref="A9:U9"/>
    <mergeCell ref="B14:B16"/>
    <mergeCell ref="C14:C16"/>
    <mergeCell ref="D14:D16"/>
    <mergeCell ref="E14:E16"/>
    <mergeCell ref="F14:K14"/>
    <mergeCell ref="L14:L15"/>
    <mergeCell ref="M14:M16"/>
    <mergeCell ref="N14:Q14"/>
    <mergeCell ref="R14:R16"/>
    <mergeCell ref="S14:V14"/>
    <mergeCell ref="W14:W16"/>
    <mergeCell ref="F15:G15"/>
    <mergeCell ref="J15:K15"/>
    <mergeCell ref="N15:O15"/>
    <mergeCell ref="P15:Q15"/>
    <mergeCell ref="S15:T15"/>
    <mergeCell ref="U15:V15"/>
    <mergeCell ref="H15:I15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topLeftCell="A4" zoomScale="70" zoomScaleNormal="70" workbookViewId="0">
      <pane xSplit="2" ySplit="14" topLeftCell="C84" activePane="bottomRight" state="frozen"/>
      <selection activeCell="A4" sqref="A4"/>
      <selection pane="topRight" activeCell="C4" sqref="C4"/>
      <selection pane="bottomLeft" activeCell="A18" sqref="A18"/>
      <selection pane="bottomRight" activeCell="A10" sqref="A10"/>
    </sheetView>
  </sheetViews>
  <sheetFormatPr defaultColWidth="9.33203125" defaultRowHeight="12.75" x14ac:dyDescent="0.2"/>
  <cols>
    <col min="1" max="1" width="9.33203125" style="8"/>
    <col min="2" max="2" width="58.83203125" style="8" customWidth="1"/>
    <col min="3" max="3" width="16.1640625" style="8" customWidth="1"/>
    <col min="4" max="4" width="16" style="8" customWidth="1"/>
    <col min="5" max="5" width="14.6640625" style="8" customWidth="1"/>
    <col min="6" max="6" width="11.1640625" style="8" customWidth="1"/>
    <col min="7" max="7" width="16" style="8" customWidth="1"/>
    <col min="8" max="9" width="16" style="58" customWidth="1"/>
    <col min="10" max="10" width="11.1640625" style="8" customWidth="1"/>
    <col min="11" max="11" width="17.33203125" style="8" customWidth="1"/>
    <col min="12" max="12" width="13.83203125" style="8" customWidth="1"/>
    <col min="13" max="13" width="14.83203125" style="8" customWidth="1"/>
    <col min="14" max="14" width="14.1640625" style="8" customWidth="1"/>
    <col min="15" max="15" width="17.1640625" style="8" customWidth="1"/>
    <col min="16" max="16" width="13" style="8" customWidth="1"/>
    <col min="17" max="17" width="15.1640625" style="8" customWidth="1"/>
    <col min="18" max="18" width="14.1640625" style="8" customWidth="1"/>
    <col min="19" max="19" width="10.6640625" style="8" customWidth="1"/>
    <col min="20" max="20" width="15.83203125" style="8" customWidth="1"/>
    <col min="21" max="21" width="10.6640625" style="8" customWidth="1"/>
    <col min="22" max="22" width="14.1640625" style="8" customWidth="1"/>
    <col min="23" max="23" width="18" style="8" customWidth="1"/>
    <col min="24" max="24" width="9.33203125" style="8"/>
    <col min="25" max="25" width="15.83203125" style="8" customWidth="1"/>
    <col min="26" max="16384" width="9.33203125" style="8"/>
  </cols>
  <sheetData>
    <row r="1" spans="1:23" x14ac:dyDescent="0.2">
      <c r="S1" s="120" t="s">
        <v>24</v>
      </c>
      <c r="T1" s="120"/>
      <c r="U1" s="120"/>
      <c r="V1" s="120"/>
      <c r="W1" s="120"/>
    </row>
    <row r="2" spans="1:23" x14ac:dyDescent="0.2">
      <c r="S2" s="120"/>
      <c r="T2" s="120"/>
      <c r="U2" s="120"/>
      <c r="V2" s="120"/>
      <c r="W2" s="120"/>
    </row>
    <row r="3" spans="1:23" x14ac:dyDescent="0.2">
      <c r="S3" s="120"/>
      <c r="T3" s="120"/>
      <c r="U3" s="120"/>
      <c r="V3" s="120"/>
      <c r="W3" s="120"/>
    </row>
    <row r="4" spans="1:23" x14ac:dyDescent="0.2">
      <c r="S4" s="120" t="s">
        <v>124</v>
      </c>
      <c r="T4" s="120"/>
      <c r="U4" s="120"/>
      <c r="V4" s="120"/>
      <c r="W4" s="120"/>
    </row>
    <row r="5" spans="1:23" ht="12.75" customHeight="1" x14ac:dyDescent="0.2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1:23" x14ac:dyDescent="0.2">
      <c r="A6" s="118" t="s">
        <v>117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23" x14ac:dyDescent="0.2">
      <c r="A7" s="118" t="s">
        <v>77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1:23" x14ac:dyDescent="0.2">
      <c r="A8" s="119" t="s">
        <v>21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</row>
    <row r="9" spans="1:23" x14ac:dyDescent="0.2">
      <c r="A9" s="118" t="str">
        <f>'Расчет ШТ ДОУ'!A9:U9</f>
        <v>"01" сентября  2022 г.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3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4" spans="1:23" ht="84.75" customHeight="1" x14ac:dyDescent="0.2">
      <c r="B14" s="109" t="s">
        <v>5</v>
      </c>
      <c r="C14" s="109" t="s">
        <v>6</v>
      </c>
      <c r="D14" s="109" t="s">
        <v>7</v>
      </c>
      <c r="E14" s="109" t="s">
        <v>8</v>
      </c>
      <c r="F14" s="110" t="s">
        <v>9</v>
      </c>
      <c r="G14" s="117"/>
      <c r="H14" s="117"/>
      <c r="I14" s="117"/>
      <c r="J14" s="117"/>
      <c r="K14" s="111"/>
      <c r="L14" s="112" t="s">
        <v>79</v>
      </c>
      <c r="M14" s="112" t="s">
        <v>80</v>
      </c>
      <c r="N14" s="115" t="s">
        <v>13</v>
      </c>
      <c r="O14" s="116"/>
      <c r="P14" s="116"/>
      <c r="Q14" s="116"/>
      <c r="R14" s="109" t="s">
        <v>15</v>
      </c>
      <c r="S14" s="109" t="s">
        <v>16</v>
      </c>
      <c r="T14" s="109"/>
      <c r="U14" s="109"/>
      <c r="V14" s="109"/>
      <c r="W14" s="109" t="s">
        <v>18</v>
      </c>
    </row>
    <row r="15" spans="1:23" ht="76.5" customHeight="1" x14ac:dyDescent="0.2">
      <c r="B15" s="109"/>
      <c r="C15" s="109"/>
      <c r="D15" s="109"/>
      <c r="E15" s="109"/>
      <c r="F15" s="109" t="s">
        <v>10</v>
      </c>
      <c r="G15" s="109"/>
      <c r="H15" s="110" t="s">
        <v>125</v>
      </c>
      <c r="I15" s="111"/>
      <c r="J15" s="110" t="s">
        <v>78</v>
      </c>
      <c r="K15" s="111"/>
      <c r="L15" s="113"/>
      <c r="M15" s="114"/>
      <c r="N15" s="110" t="s">
        <v>81</v>
      </c>
      <c r="O15" s="111"/>
      <c r="P15" s="109" t="s">
        <v>14</v>
      </c>
      <c r="Q15" s="109"/>
      <c r="R15" s="109"/>
      <c r="S15" s="109" t="s">
        <v>17</v>
      </c>
      <c r="T15" s="109"/>
      <c r="U15" s="109" t="s">
        <v>131</v>
      </c>
      <c r="V15" s="109"/>
      <c r="W15" s="109"/>
    </row>
    <row r="16" spans="1:23" ht="25.5" x14ac:dyDescent="0.2">
      <c r="B16" s="109"/>
      <c r="C16" s="109"/>
      <c r="D16" s="109"/>
      <c r="E16" s="109"/>
      <c r="F16" s="7" t="s">
        <v>11</v>
      </c>
      <c r="G16" s="7" t="s">
        <v>12</v>
      </c>
      <c r="H16" s="57" t="s">
        <v>11</v>
      </c>
      <c r="I16" s="57" t="s">
        <v>12</v>
      </c>
      <c r="J16" s="7" t="s">
        <v>11</v>
      </c>
      <c r="K16" s="7" t="s">
        <v>12</v>
      </c>
      <c r="L16" s="7" t="s">
        <v>12</v>
      </c>
      <c r="M16" s="113"/>
      <c r="N16" s="7" t="s">
        <v>11</v>
      </c>
      <c r="O16" s="7" t="s">
        <v>12</v>
      </c>
      <c r="P16" s="7" t="s">
        <v>11</v>
      </c>
      <c r="Q16" s="7" t="s">
        <v>12</v>
      </c>
      <c r="R16" s="109"/>
      <c r="S16" s="7" t="s">
        <v>19</v>
      </c>
      <c r="T16" s="7" t="s">
        <v>12</v>
      </c>
      <c r="U16" s="7" t="s">
        <v>20</v>
      </c>
      <c r="V16" s="7" t="s">
        <v>12</v>
      </c>
      <c r="W16" s="109"/>
    </row>
    <row r="17" spans="2:25" x14ac:dyDescent="0.2">
      <c r="B17" s="15" t="s">
        <v>4</v>
      </c>
      <c r="C17" s="3">
        <f>C18+C19+C20+C21+C22+C23+C24+C25+C26+C27+C28+C29+C30+C31+C32+C33+C34+C35+C36+C37+C38+C39</f>
        <v>0</v>
      </c>
      <c r="D17" s="3">
        <f t="shared" ref="D17:W17" si="0">D18+D19+D20+D21+D22+D23+D24+D25+D26+D27+D28+D29+D30+D31+D32+D33+D34+D35+D36+D37+D38+D39</f>
        <v>14468</v>
      </c>
      <c r="E17" s="3">
        <f t="shared" si="0"/>
        <v>0</v>
      </c>
      <c r="F17" s="3"/>
      <c r="G17" s="3">
        <f t="shared" si="0"/>
        <v>0</v>
      </c>
      <c r="H17" s="3"/>
      <c r="I17" s="3">
        <f t="shared" si="0"/>
        <v>0</v>
      </c>
      <c r="J17" s="3"/>
      <c r="K17" s="3">
        <f t="shared" si="0"/>
        <v>0</v>
      </c>
      <c r="L17" s="3">
        <f t="shared" si="0"/>
        <v>0</v>
      </c>
      <c r="M17" s="3">
        <f t="shared" si="0"/>
        <v>0</v>
      </c>
      <c r="N17" s="3"/>
      <c r="O17" s="3">
        <f t="shared" si="0"/>
        <v>0</v>
      </c>
      <c r="P17" s="3"/>
      <c r="Q17" s="3">
        <f t="shared" si="0"/>
        <v>0</v>
      </c>
      <c r="R17" s="3">
        <f t="shared" si="0"/>
        <v>0</v>
      </c>
      <c r="S17" s="3"/>
      <c r="T17" s="3">
        <f t="shared" si="0"/>
        <v>0</v>
      </c>
      <c r="U17" s="3"/>
      <c r="V17" s="3">
        <f t="shared" si="0"/>
        <v>0</v>
      </c>
      <c r="W17" s="3">
        <f t="shared" si="0"/>
        <v>0</v>
      </c>
      <c r="Y17" s="8" t="e">
        <f t="shared" ref="Y17:Y48" si="1">W17/C17</f>
        <v>#DIV/0!</v>
      </c>
    </row>
    <row r="18" spans="2:25" x14ac:dyDescent="0.2">
      <c r="B18" s="10" t="s">
        <v>43</v>
      </c>
      <c r="C18" s="4"/>
      <c r="D18" s="64"/>
      <c r="E18" s="4">
        <f>C18*D18</f>
        <v>0</v>
      </c>
      <c r="F18" s="6"/>
      <c r="G18" s="4">
        <f>F18*E18</f>
        <v>0</v>
      </c>
      <c r="H18" s="6"/>
      <c r="I18" s="4">
        <f>E18*H18</f>
        <v>0</v>
      </c>
      <c r="J18" s="6"/>
      <c r="K18" s="4">
        <f>E18*J18</f>
        <v>0</v>
      </c>
      <c r="L18" s="4"/>
      <c r="M18" s="4"/>
      <c r="N18" s="6"/>
      <c r="O18" s="4">
        <f>E18*N18</f>
        <v>0</v>
      </c>
      <c r="P18" s="6"/>
      <c r="Q18" s="4">
        <f>E18*P18</f>
        <v>0</v>
      </c>
      <c r="R18" s="4">
        <f>(E18+G18+I18+K18+L18+O18+Q18)*M18</f>
        <v>0</v>
      </c>
      <c r="S18" s="4">
        <v>1.2</v>
      </c>
      <c r="T18" s="4">
        <f>(S18*R18)-R18</f>
        <v>0</v>
      </c>
      <c r="U18" s="6">
        <v>0.3</v>
      </c>
      <c r="V18" s="4">
        <f>R18*U18</f>
        <v>0</v>
      </c>
      <c r="W18" s="4">
        <f>R18+T18+V18</f>
        <v>0</v>
      </c>
      <c r="Y18" s="23" t="e">
        <f t="shared" si="1"/>
        <v>#DIV/0!</v>
      </c>
    </row>
    <row r="19" spans="2:25" x14ac:dyDescent="0.2">
      <c r="B19" s="9" t="s">
        <v>58</v>
      </c>
      <c r="C19" s="4"/>
      <c r="D19" s="64"/>
      <c r="E19" s="4">
        <f t="shared" ref="E19:E39" si="2">C19*D19</f>
        <v>0</v>
      </c>
      <c r="F19" s="6"/>
      <c r="G19" s="4">
        <f t="shared" ref="G19:G39" si="3">F19*E19</f>
        <v>0</v>
      </c>
      <c r="H19" s="6"/>
      <c r="I19" s="4">
        <f t="shared" ref="I19:I39" si="4">E19*H19</f>
        <v>0</v>
      </c>
      <c r="J19" s="6"/>
      <c r="K19" s="4">
        <f>E19*J19</f>
        <v>0</v>
      </c>
      <c r="L19" s="4"/>
      <c r="M19" s="4"/>
      <c r="N19" s="6"/>
      <c r="O19" s="4">
        <f t="shared" ref="O19:O39" si="5">E19*N19</f>
        <v>0</v>
      </c>
      <c r="P19" s="6"/>
      <c r="Q19" s="4">
        <f t="shared" ref="Q19:Q39" si="6">E19*P19</f>
        <v>0</v>
      </c>
      <c r="R19" s="4">
        <f t="shared" ref="R19:R39" si="7">(E19+G19+I19+K19+L19+O19+Q19)*M19</f>
        <v>0</v>
      </c>
      <c r="S19" s="4">
        <v>1.2</v>
      </c>
      <c r="T19" s="4">
        <f t="shared" ref="T19:T39" si="8">(S19*R19)-R19</f>
        <v>0</v>
      </c>
      <c r="U19" s="6">
        <v>0.3</v>
      </c>
      <c r="V19" s="4">
        <f t="shared" ref="V19:V39" si="9">R19*U19</f>
        <v>0</v>
      </c>
      <c r="W19" s="4">
        <f t="shared" ref="W19:W39" si="10">R19+T19+V19</f>
        <v>0</v>
      </c>
      <c r="Y19" s="23" t="e">
        <f t="shared" si="1"/>
        <v>#DIV/0!</v>
      </c>
    </row>
    <row r="20" spans="2:25" x14ac:dyDescent="0.2">
      <c r="B20" s="9" t="s">
        <v>59</v>
      </c>
      <c r="C20" s="4"/>
      <c r="D20" s="64"/>
      <c r="E20" s="4">
        <f t="shared" si="2"/>
        <v>0</v>
      </c>
      <c r="F20" s="6"/>
      <c r="G20" s="4">
        <f t="shared" si="3"/>
        <v>0</v>
      </c>
      <c r="H20" s="6"/>
      <c r="I20" s="4">
        <f t="shared" si="4"/>
        <v>0</v>
      </c>
      <c r="J20" s="6"/>
      <c r="K20" s="4">
        <f t="shared" ref="K20:K39" si="11">E20*J20</f>
        <v>0</v>
      </c>
      <c r="L20" s="4"/>
      <c r="M20" s="4"/>
      <c r="N20" s="6"/>
      <c r="O20" s="4">
        <f t="shared" si="5"/>
        <v>0</v>
      </c>
      <c r="P20" s="6"/>
      <c r="Q20" s="4">
        <f t="shared" si="6"/>
        <v>0</v>
      </c>
      <c r="R20" s="4">
        <f>(E20+G20+I20+K20+L20+O20+Q20)*M20</f>
        <v>0</v>
      </c>
      <c r="S20" s="4">
        <v>1.2</v>
      </c>
      <c r="T20" s="4">
        <f t="shared" si="8"/>
        <v>0</v>
      </c>
      <c r="U20" s="6">
        <v>0.3</v>
      </c>
      <c r="V20" s="4">
        <f t="shared" si="9"/>
        <v>0</v>
      </c>
      <c r="W20" s="4">
        <f t="shared" si="10"/>
        <v>0</v>
      </c>
      <c r="Y20" s="23" t="e">
        <f t="shared" si="1"/>
        <v>#DIV/0!</v>
      </c>
    </row>
    <row r="21" spans="2:25" x14ac:dyDescent="0.2">
      <c r="B21" s="9" t="s">
        <v>60</v>
      </c>
      <c r="C21" s="4"/>
      <c r="D21" s="64"/>
      <c r="E21" s="4">
        <f t="shared" si="2"/>
        <v>0</v>
      </c>
      <c r="F21" s="6"/>
      <c r="G21" s="4">
        <f t="shared" si="3"/>
        <v>0</v>
      </c>
      <c r="H21" s="6"/>
      <c r="I21" s="4">
        <f t="shared" si="4"/>
        <v>0</v>
      </c>
      <c r="J21" s="6"/>
      <c r="K21" s="4">
        <f t="shared" si="11"/>
        <v>0</v>
      </c>
      <c r="L21" s="4"/>
      <c r="M21" s="4"/>
      <c r="N21" s="6"/>
      <c r="O21" s="4">
        <f t="shared" si="5"/>
        <v>0</v>
      </c>
      <c r="P21" s="6"/>
      <c r="Q21" s="4">
        <f t="shared" si="6"/>
        <v>0</v>
      </c>
      <c r="R21" s="4">
        <f t="shared" si="7"/>
        <v>0</v>
      </c>
      <c r="S21" s="4">
        <v>1.2</v>
      </c>
      <c r="T21" s="4">
        <f t="shared" si="8"/>
        <v>0</v>
      </c>
      <c r="U21" s="6">
        <v>0.3</v>
      </c>
      <c r="V21" s="4">
        <f t="shared" si="9"/>
        <v>0</v>
      </c>
      <c r="W21" s="4">
        <f t="shared" si="10"/>
        <v>0</v>
      </c>
      <c r="Y21" s="23" t="e">
        <f t="shared" si="1"/>
        <v>#DIV/0!</v>
      </c>
    </row>
    <row r="22" spans="2:25" x14ac:dyDescent="0.2">
      <c r="B22" s="9" t="s">
        <v>61</v>
      </c>
      <c r="C22" s="4"/>
      <c r="D22" s="64"/>
      <c r="E22" s="4">
        <f t="shared" si="2"/>
        <v>0</v>
      </c>
      <c r="F22" s="6"/>
      <c r="G22" s="4">
        <f t="shared" si="3"/>
        <v>0</v>
      </c>
      <c r="H22" s="6"/>
      <c r="I22" s="4">
        <f t="shared" si="4"/>
        <v>0</v>
      </c>
      <c r="J22" s="6"/>
      <c r="K22" s="4">
        <f t="shared" si="11"/>
        <v>0</v>
      </c>
      <c r="L22" s="4"/>
      <c r="M22" s="4"/>
      <c r="N22" s="6"/>
      <c r="O22" s="4">
        <f t="shared" si="5"/>
        <v>0</v>
      </c>
      <c r="P22" s="6"/>
      <c r="Q22" s="4">
        <f t="shared" si="6"/>
        <v>0</v>
      </c>
      <c r="R22" s="4">
        <f t="shared" si="7"/>
        <v>0</v>
      </c>
      <c r="S22" s="4">
        <v>1.2</v>
      </c>
      <c r="T22" s="4">
        <f t="shared" si="8"/>
        <v>0</v>
      </c>
      <c r="U22" s="6">
        <v>0.3</v>
      </c>
      <c r="V22" s="4">
        <f t="shared" si="9"/>
        <v>0</v>
      </c>
      <c r="W22" s="4">
        <f t="shared" si="10"/>
        <v>0</v>
      </c>
      <c r="Y22" s="23" t="e">
        <f t="shared" si="1"/>
        <v>#DIV/0!</v>
      </c>
    </row>
    <row r="23" spans="2:25" ht="25.5" x14ac:dyDescent="0.2">
      <c r="B23" s="9" t="s">
        <v>62</v>
      </c>
      <c r="C23" s="4"/>
      <c r="D23" s="64"/>
      <c r="E23" s="4">
        <f t="shared" si="2"/>
        <v>0</v>
      </c>
      <c r="F23" s="6"/>
      <c r="G23" s="4">
        <f t="shared" si="3"/>
        <v>0</v>
      </c>
      <c r="H23" s="6"/>
      <c r="I23" s="4">
        <f t="shared" si="4"/>
        <v>0</v>
      </c>
      <c r="J23" s="6"/>
      <c r="K23" s="4">
        <f t="shared" si="11"/>
        <v>0</v>
      </c>
      <c r="L23" s="4"/>
      <c r="M23" s="4"/>
      <c r="N23" s="6"/>
      <c r="O23" s="4">
        <f t="shared" si="5"/>
        <v>0</v>
      </c>
      <c r="P23" s="6"/>
      <c r="Q23" s="4">
        <f t="shared" si="6"/>
        <v>0</v>
      </c>
      <c r="R23" s="4">
        <f t="shared" si="7"/>
        <v>0</v>
      </c>
      <c r="S23" s="4">
        <v>1.2</v>
      </c>
      <c r="T23" s="4">
        <f t="shared" si="8"/>
        <v>0</v>
      </c>
      <c r="U23" s="6">
        <v>0.3</v>
      </c>
      <c r="V23" s="4">
        <f t="shared" si="9"/>
        <v>0</v>
      </c>
      <c r="W23" s="4">
        <f t="shared" si="10"/>
        <v>0</v>
      </c>
      <c r="Y23" s="23" t="e">
        <f t="shared" si="1"/>
        <v>#DIV/0!</v>
      </c>
    </row>
    <row r="24" spans="2:25" ht="25.5" x14ac:dyDescent="0.2">
      <c r="B24" s="9" t="s">
        <v>63</v>
      </c>
      <c r="C24" s="4"/>
      <c r="D24" s="64"/>
      <c r="E24" s="4">
        <f t="shared" si="2"/>
        <v>0</v>
      </c>
      <c r="F24" s="6"/>
      <c r="G24" s="4">
        <f t="shared" si="3"/>
        <v>0</v>
      </c>
      <c r="H24" s="6"/>
      <c r="I24" s="4">
        <f t="shared" si="4"/>
        <v>0</v>
      </c>
      <c r="J24" s="6"/>
      <c r="K24" s="4">
        <f t="shared" si="11"/>
        <v>0</v>
      </c>
      <c r="L24" s="4"/>
      <c r="M24" s="4"/>
      <c r="N24" s="6"/>
      <c r="O24" s="4">
        <f t="shared" si="5"/>
        <v>0</v>
      </c>
      <c r="P24" s="6"/>
      <c r="Q24" s="4">
        <f t="shared" si="6"/>
        <v>0</v>
      </c>
      <c r="R24" s="4">
        <f t="shared" si="7"/>
        <v>0</v>
      </c>
      <c r="S24" s="4">
        <v>1.2</v>
      </c>
      <c r="T24" s="4">
        <f t="shared" si="8"/>
        <v>0</v>
      </c>
      <c r="U24" s="6">
        <v>0.3</v>
      </c>
      <c r="V24" s="4">
        <f t="shared" si="9"/>
        <v>0</v>
      </c>
      <c r="W24" s="4">
        <f t="shared" si="10"/>
        <v>0</v>
      </c>
      <c r="Y24" s="23" t="e">
        <f t="shared" si="1"/>
        <v>#DIV/0!</v>
      </c>
    </row>
    <row r="25" spans="2:25" x14ac:dyDescent="0.2">
      <c r="B25" s="9" t="s">
        <v>64</v>
      </c>
      <c r="C25" s="4"/>
      <c r="D25" s="64"/>
      <c r="E25" s="4">
        <f t="shared" si="2"/>
        <v>0</v>
      </c>
      <c r="F25" s="6"/>
      <c r="G25" s="4">
        <f t="shared" si="3"/>
        <v>0</v>
      </c>
      <c r="H25" s="6"/>
      <c r="I25" s="4">
        <f t="shared" si="4"/>
        <v>0</v>
      </c>
      <c r="J25" s="6"/>
      <c r="K25" s="4">
        <f t="shared" si="11"/>
        <v>0</v>
      </c>
      <c r="L25" s="4"/>
      <c r="M25" s="4"/>
      <c r="N25" s="6"/>
      <c r="O25" s="4">
        <f t="shared" si="5"/>
        <v>0</v>
      </c>
      <c r="P25" s="6"/>
      <c r="Q25" s="4">
        <f t="shared" si="6"/>
        <v>0</v>
      </c>
      <c r="R25" s="4">
        <f t="shared" si="7"/>
        <v>0</v>
      </c>
      <c r="S25" s="4">
        <v>1.2</v>
      </c>
      <c r="T25" s="4">
        <f t="shared" si="8"/>
        <v>0</v>
      </c>
      <c r="U25" s="6">
        <v>0.3</v>
      </c>
      <c r="V25" s="4">
        <f t="shared" si="9"/>
        <v>0</v>
      </c>
      <c r="W25" s="4">
        <f t="shared" si="10"/>
        <v>0</v>
      </c>
      <c r="Y25" s="23" t="e">
        <f t="shared" si="1"/>
        <v>#DIV/0!</v>
      </c>
    </row>
    <row r="26" spans="2:25" ht="25.5" x14ac:dyDescent="0.2">
      <c r="B26" s="9" t="s">
        <v>65</v>
      </c>
      <c r="C26" s="4"/>
      <c r="D26" s="64"/>
      <c r="E26" s="4">
        <f t="shared" si="2"/>
        <v>0</v>
      </c>
      <c r="F26" s="6"/>
      <c r="G26" s="4">
        <f t="shared" si="3"/>
        <v>0</v>
      </c>
      <c r="H26" s="6"/>
      <c r="I26" s="4">
        <f t="shared" si="4"/>
        <v>0</v>
      </c>
      <c r="J26" s="6"/>
      <c r="K26" s="4">
        <f t="shared" si="11"/>
        <v>0</v>
      </c>
      <c r="L26" s="4"/>
      <c r="M26" s="4"/>
      <c r="N26" s="6"/>
      <c r="O26" s="4">
        <f t="shared" si="5"/>
        <v>0</v>
      </c>
      <c r="P26" s="6"/>
      <c r="Q26" s="4">
        <f t="shared" si="6"/>
        <v>0</v>
      </c>
      <c r="R26" s="4">
        <f t="shared" si="7"/>
        <v>0</v>
      </c>
      <c r="S26" s="4">
        <v>1.2</v>
      </c>
      <c r="T26" s="4">
        <f t="shared" si="8"/>
        <v>0</v>
      </c>
      <c r="U26" s="6">
        <v>0.3</v>
      </c>
      <c r="V26" s="4">
        <f t="shared" si="9"/>
        <v>0</v>
      </c>
      <c r="W26" s="4">
        <f t="shared" si="10"/>
        <v>0</v>
      </c>
      <c r="Y26" s="23" t="e">
        <f t="shared" si="1"/>
        <v>#DIV/0!</v>
      </c>
    </row>
    <row r="27" spans="2:25" ht="25.5" x14ac:dyDescent="0.2">
      <c r="B27" s="10" t="s">
        <v>66</v>
      </c>
      <c r="C27" s="4"/>
      <c r="D27" s="64"/>
      <c r="E27" s="4">
        <f t="shared" si="2"/>
        <v>0</v>
      </c>
      <c r="F27" s="6"/>
      <c r="G27" s="4">
        <f t="shared" si="3"/>
        <v>0</v>
      </c>
      <c r="H27" s="6"/>
      <c r="I27" s="4">
        <f t="shared" si="4"/>
        <v>0</v>
      </c>
      <c r="J27" s="6"/>
      <c r="K27" s="4">
        <f t="shared" si="11"/>
        <v>0</v>
      </c>
      <c r="L27" s="4"/>
      <c r="M27" s="4"/>
      <c r="N27" s="6"/>
      <c r="O27" s="4">
        <f t="shared" si="5"/>
        <v>0</v>
      </c>
      <c r="P27" s="6"/>
      <c r="Q27" s="4">
        <f t="shared" si="6"/>
        <v>0</v>
      </c>
      <c r="R27" s="4">
        <f t="shared" si="7"/>
        <v>0</v>
      </c>
      <c r="S27" s="4">
        <v>1.2</v>
      </c>
      <c r="T27" s="4">
        <f t="shared" si="8"/>
        <v>0</v>
      </c>
      <c r="U27" s="6">
        <v>0.3</v>
      </c>
      <c r="V27" s="4">
        <f t="shared" si="9"/>
        <v>0</v>
      </c>
      <c r="W27" s="4">
        <f t="shared" si="10"/>
        <v>0</v>
      </c>
      <c r="Y27" s="23" t="e">
        <f t="shared" si="1"/>
        <v>#DIV/0!</v>
      </c>
    </row>
    <row r="28" spans="2:25" x14ac:dyDescent="0.2">
      <c r="B28" s="16" t="s">
        <v>55</v>
      </c>
      <c r="C28" s="4"/>
      <c r="D28" s="64"/>
      <c r="E28" s="4">
        <f t="shared" si="2"/>
        <v>0</v>
      </c>
      <c r="F28" s="6"/>
      <c r="G28" s="4">
        <f t="shared" si="3"/>
        <v>0</v>
      </c>
      <c r="H28" s="6"/>
      <c r="I28" s="4">
        <f t="shared" si="4"/>
        <v>0</v>
      </c>
      <c r="J28" s="6"/>
      <c r="K28" s="4">
        <f t="shared" si="11"/>
        <v>0</v>
      </c>
      <c r="L28" s="4"/>
      <c r="M28" s="4"/>
      <c r="N28" s="6"/>
      <c r="O28" s="4">
        <f t="shared" si="5"/>
        <v>0</v>
      </c>
      <c r="P28" s="6"/>
      <c r="Q28" s="4">
        <f t="shared" si="6"/>
        <v>0</v>
      </c>
      <c r="R28" s="4">
        <f t="shared" si="7"/>
        <v>0</v>
      </c>
      <c r="S28" s="4">
        <v>1.2</v>
      </c>
      <c r="T28" s="4">
        <f t="shared" si="8"/>
        <v>0</v>
      </c>
      <c r="U28" s="6">
        <v>0.3</v>
      </c>
      <c r="V28" s="4">
        <f t="shared" si="9"/>
        <v>0</v>
      </c>
      <c r="W28" s="4">
        <f t="shared" si="10"/>
        <v>0</v>
      </c>
      <c r="Y28" s="23" t="e">
        <f t="shared" si="1"/>
        <v>#DIV/0!</v>
      </c>
    </row>
    <row r="29" spans="2:25" ht="25.5" x14ac:dyDescent="0.2">
      <c r="B29" s="71" t="s">
        <v>113</v>
      </c>
      <c r="C29" s="4"/>
      <c r="D29" s="64"/>
      <c r="E29" s="4">
        <f t="shared" si="2"/>
        <v>0</v>
      </c>
      <c r="F29" s="6"/>
      <c r="G29" s="4">
        <f t="shared" si="3"/>
        <v>0</v>
      </c>
      <c r="H29" s="6"/>
      <c r="I29" s="4">
        <f t="shared" si="4"/>
        <v>0</v>
      </c>
      <c r="J29" s="6"/>
      <c r="K29" s="4">
        <f t="shared" si="11"/>
        <v>0</v>
      </c>
      <c r="L29" s="4"/>
      <c r="M29" s="4"/>
      <c r="N29" s="6"/>
      <c r="O29" s="4">
        <f t="shared" si="5"/>
        <v>0</v>
      </c>
      <c r="P29" s="6"/>
      <c r="Q29" s="4">
        <f t="shared" si="6"/>
        <v>0</v>
      </c>
      <c r="R29" s="4">
        <f t="shared" si="7"/>
        <v>0</v>
      </c>
      <c r="S29" s="4">
        <v>1.2</v>
      </c>
      <c r="T29" s="4">
        <f t="shared" si="8"/>
        <v>0</v>
      </c>
      <c r="U29" s="6">
        <v>0.3</v>
      </c>
      <c r="V29" s="4">
        <f t="shared" si="9"/>
        <v>0</v>
      </c>
      <c r="W29" s="4">
        <f t="shared" si="10"/>
        <v>0</v>
      </c>
      <c r="Y29" s="23" t="e">
        <f t="shared" si="1"/>
        <v>#DIV/0!</v>
      </c>
    </row>
    <row r="30" spans="2:25" ht="25.5" x14ac:dyDescent="0.2">
      <c r="B30" s="71" t="s">
        <v>114</v>
      </c>
      <c r="C30" s="4"/>
      <c r="D30" s="64"/>
      <c r="E30" s="4">
        <f t="shared" si="2"/>
        <v>0</v>
      </c>
      <c r="F30" s="6"/>
      <c r="G30" s="4">
        <f t="shared" si="3"/>
        <v>0</v>
      </c>
      <c r="H30" s="6"/>
      <c r="I30" s="4">
        <f t="shared" si="4"/>
        <v>0</v>
      </c>
      <c r="J30" s="6"/>
      <c r="K30" s="4">
        <f t="shared" si="11"/>
        <v>0</v>
      </c>
      <c r="L30" s="4"/>
      <c r="M30" s="4"/>
      <c r="N30" s="6"/>
      <c r="O30" s="4">
        <f t="shared" si="5"/>
        <v>0</v>
      </c>
      <c r="P30" s="6"/>
      <c r="Q30" s="4">
        <f t="shared" si="6"/>
        <v>0</v>
      </c>
      <c r="R30" s="4">
        <f t="shared" si="7"/>
        <v>0</v>
      </c>
      <c r="S30" s="4">
        <v>1.2</v>
      </c>
      <c r="T30" s="4">
        <f t="shared" si="8"/>
        <v>0</v>
      </c>
      <c r="U30" s="6">
        <v>0.3</v>
      </c>
      <c r="V30" s="4">
        <f t="shared" si="9"/>
        <v>0</v>
      </c>
      <c r="W30" s="4">
        <f t="shared" si="10"/>
        <v>0</v>
      </c>
      <c r="Y30" s="23" t="e">
        <f t="shared" si="1"/>
        <v>#DIV/0!</v>
      </c>
    </row>
    <row r="31" spans="2:25" x14ac:dyDescent="0.2">
      <c r="B31" s="16"/>
      <c r="C31" s="4"/>
      <c r="D31" s="64"/>
      <c r="E31" s="4">
        <f t="shared" si="2"/>
        <v>0</v>
      </c>
      <c r="F31" s="6"/>
      <c r="G31" s="4">
        <f t="shared" si="3"/>
        <v>0</v>
      </c>
      <c r="H31" s="6"/>
      <c r="I31" s="4">
        <f t="shared" si="4"/>
        <v>0</v>
      </c>
      <c r="J31" s="6"/>
      <c r="K31" s="4">
        <f t="shared" si="11"/>
        <v>0</v>
      </c>
      <c r="L31" s="4"/>
      <c r="M31" s="4"/>
      <c r="N31" s="6"/>
      <c r="O31" s="4">
        <f t="shared" si="5"/>
        <v>0</v>
      </c>
      <c r="P31" s="6"/>
      <c r="Q31" s="4">
        <f t="shared" si="6"/>
        <v>0</v>
      </c>
      <c r="R31" s="4">
        <f t="shared" si="7"/>
        <v>0</v>
      </c>
      <c r="S31" s="4">
        <v>1.2</v>
      </c>
      <c r="T31" s="4">
        <f t="shared" si="8"/>
        <v>0</v>
      </c>
      <c r="U31" s="6">
        <v>0.3</v>
      </c>
      <c r="V31" s="4">
        <f t="shared" si="9"/>
        <v>0</v>
      </c>
      <c r="W31" s="4">
        <f t="shared" si="10"/>
        <v>0</v>
      </c>
      <c r="Y31" s="23" t="e">
        <f t="shared" si="1"/>
        <v>#DIV/0!</v>
      </c>
    </row>
    <row r="32" spans="2:25" x14ac:dyDescent="0.2">
      <c r="B32" s="16"/>
      <c r="C32" s="4"/>
      <c r="D32" s="64"/>
      <c r="E32" s="4">
        <f t="shared" si="2"/>
        <v>0</v>
      </c>
      <c r="F32" s="6"/>
      <c r="G32" s="4">
        <f t="shared" si="3"/>
        <v>0</v>
      </c>
      <c r="H32" s="6"/>
      <c r="I32" s="4">
        <f t="shared" si="4"/>
        <v>0</v>
      </c>
      <c r="J32" s="6"/>
      <c r="K32" s="4">
        <f t="shared" si="11"/>
        <v>0</v>
      </c>
      <c r="L32" s="4"/>
      <c r="M32" s="4"/>
      <c r="N32" s="6"/>
      <c r="O32" s="4">
        <f t="shared" si="5"/>
        <v>0</v>
      </c>
      <c r="P32" s="6"/>
      <c r="Q32" s="4">
        <f t="shared" si="6"/>
        <v>0</v>
      </c>
      <c r="R32" s="4">
        <f t="shared" si="7"/>
        <v>0</v>
      </c>
      <c r="S32" s="4">
        <v>1.2</v>
      </c>
      <c r="T32" s="4">
        <f t="shared" si="8"/>
        <v>0</v>
      </c>
      <c r="U32" s="6">
        <v>0.3</v>
      </c>
      <c r="V32" s="4">
        <f t="shared" si="9"/>
        <v>0</v>
      </c>
      <c r="W32" s="4">
        <f t="shared" si="10"/>
        <v>0</v>
      </c>
      <c r="Y32" s="23" t="e">
        <f t="shared" si="1"/>
        <v>#DIV/0!</v>
      </c>
    </row>
    <row r="33" spans="2:25" x14ac:dyDescent="0.2">
      <c r="B33" s="16"/>
      <c r="C33" s="4"/>
      <c r="D33" s="64"/>
      <c r="E33" s="4">
        <f t="shared" si="2"/>
        <v>0</v>
      </c>
      <c r="F33" s="6"/>
      <c r="G33" s="4">
        <f t="shared" si="3"/>
        <v>0</v>
      </c>
      <c r="H33" s="6"/>
      <c r="I33" s="4">
        <f t="shared" si="4"/>
        <v>0</v>
      </c>
      <c r="J33" s="6"/>
      <c r="K33" s="4">
        <f t="shared" si="11"/>
        <v>0</v>
      </c>
      <c r="L33" s="4"/>
      <c r="M33" s="4"/>
      <c r="N33" s="6"/>
      <c r="O33" s="4">
        <f t="shared" si="5"/>
        <v>0</v>
      </c>
      <c r="P33" s="6"/>
      <c r="Q33" s="4">
        <f t="shared" si="6"/>
        <v>0</v>
      </c>
      <c r="R33" s="4">
        <f t="shared" si="7"/>
        <v>0</v>
      </c>
      <c r="S33" s="4">
        <v>1.2</v>
      </c>
      <c r="T33" s="4">
        <f t="shared" si="8"/>
        <v>0</v>
      </c>
      <c r="U33" s="6">
        <v>0.3</v>
      </c>
      <c r="V33" s="4">
        <f t="shared" si="9"/>
        <v>0</v>
      </c>
      <c r="W33" s="4">
        <f t="shared" si="10"/>
        <v>0</v>
      </c>
      <c r="Y33" s="23" t="e">
        <f t="shared" si="1"/>
        <v>#DIV/0!</v>
      </c>
    </row>
    <row r="34" spans="2:25" x14ac:dyDescent="0.2">
      <c r="B34" s="16"/>
      <c r="C34" s="4"/>
      <c r="D34" s="64"/>
      <c r="E34" s="4">
        <f t="shared" si="2"/>
        <v>0</v>
      </c>
      <c r="F34" s="6"/>
      <c r="G34" s="4">
        <f t="shared" si="3"/>
        <v>0</v>
      </c>
      <c r="H34" s="6"/>
      <c r="I34" s="4">
        <f t="shared" si="4"/>
        <v>0</v>
      </c>
      <c r="J34" s="6"/>
      <c r="K34" s="4">
        <f t="shared" si="11"/>
        <v>0</v>
      </c>
      <c r="L34" s="4"/>
      <c r="M34" s="4"/>
      <c r="N34" s="6"/>
      <c r="O34" s="4">
        <f t="shared" si="5"/>
        <v>0</v>
      </c>
      <c r="P34" s="6"/>
      <c r="Q34" s="4">
        <f t="shared" si="6"/>
        <v>0</v>
      </c>
      <c r="R34" s="4">
        <f t="shared" si="7"/>
        <v>0</v>
      </c>
      <c r="S34" s="4">
        <v>1.2</v>
      </c>
      <c r="T34" s="4">
        <f t="shared" si="8"/>
        <v>0</v>
      </c>
      <c r="U34" s="6">
        <v>0.3</v>
      </c>
      <c r="V34" s="4">
        <f t="shared" si="9"/>
        <v>0</v>
      </c>
      <c r="W34" s="4">
        <f t="shared" si="10"/>
        <v>0</v>
      </c>
      <c r="Y34" s="23" t="e">
        <f t="shared" si="1"/>
        <v>#DIV/0!</v>
      </c>
    </row>
    <row r="35" spans="2:25" x14ac:dyDescent="0.2">
      <c r="B35" s="11" t="s">
        <v>67</v>
      </c>
      <c r="C35" s="4"/>
      <c r="D35" s="65">
        <v>7234</v>
      </c>
      <c r="E35" s="4">
        <f t="shared" si="2"/>
        <v>0</v>
      </c>
      <c r="F35" s="6"/>
      <c r="G35" s="4">
        <f t="shared" si="3"/>
        <v>0</v>
      </c>
      <c r="H35" s="6"/>
      <c r="I35" s="4">
        <f t="shared" si="4"/>
        <v>0</v>
      </c>
      <c r="J35" s="6"/>
      <c r="K35" s="4">
        <f t="shared" si="11"/>
        <v>0</v>
      </c>
      <c r="L35" s="4"/>
      <c r="M35" s="4"/>
      <c r="N35" s="6"/>
      <c r="O35" s="4">
        <f t="shared" si="5"/>
        <v>0</v>
      </c>
      <c r="P35" s="6"/>
      <c r="Q35" s="4">
        <f t="shared" si="6"/>
        <v>0</v>
      </c>
      <c r="R35" s="4">
        <f t="shared" si="7"/>
        <v>0</v>
      </c>
      <c r="S35" s="4">
        <v>1.2</v>
      </c>
      <c r="T35" s="4">
        <f t="shared" si="8"/>
        <v>0</v>
      </c>
      <c r="U35" s="6">
        <v>0.3</v>
      </c>
      <c r="V35" s="4">
        <f t="shared" si="9"/>
        <v>0</v>
      </c>
      <c r="W35" s="4">
        <f t="shared" si="10"/>
        <v>0</v>
      </c>
      <c r="Y35" s="23" t="e">
        <f t="shared" si="1"/>
        <v>#DIV/0!</v>
      </c>
    </row>
    <row r="36" spans="2:25" x14ac:dyDescent="0.2">
      <c r="B36" s="11" t="s">
        <v>68</v>
      </c>
      <c r="C36" s="4"/>
      <c r="D36" s="66">
        <v>7234</v>
      </c>
      <c r="E36" s="4">
        <f t="shared" si="2"/>
        <v>0</v>
      </c>
      <c r="F36" s="6"/>
      <c r="G36" s="4">
        <f t="shared" si="3"/>
        <v>0</v>
      </c>
      <c r="H36" s="6"/>
      <c r="I36" s="4">
        <f t="shared" si="4"/>
        <v>0</v>
      </c>
      <c r="J36" s="6"/>
      <c r="K36" s="4">
        <f t="shared" si="11"/>
        <v>0</v>
      </c>
      <c r="L36" s="4"/>
      <c r="M36" s="4"/>
      <c r="N36" s="6"/>
      <c r="O36" s="4">
        <f t="shared" si="5"/>
        <v>0</v>
      </c>
      <c r="P36" s="6"/>
      <c r="Q36" s="4">
        <f t="shared" si="6"/>
        <v>0</v>
      </c>
      <c r="R36" s="4">
        <f>(E36+G36+I36+K36+L36+O36+Q36)*M36</f>
        <v>0</v>
      </c>
      <c r="S36" s="4">
        <v>1.2</v>
      </c>
      <c r="T36" s="4">
        <f t="shared" si="8"/>
        <v>0</v>
      </c>
      <c r="U36" s="6">
        <v>0.3</v>
      </c>
      <c r="V36" s="4">
        <f t="shared" si="9"/>
        <v>0</v>
      </c>
      <c r="W36" s="4">
        <f t="shared" si="10"/>
        <v>0</v>
      </c>
      <c r="Y36" s="23" t="e">
        <f t="shared" si="1"/>
        <v>#DIV/0!</v>
      </c>
    </row>
    <row r="37" spans="2:25" x14ac:dyDescent="0.2">
      <c r="B37" s="11"/>
      <c r="C37" s="4"/>
      <c r="D37" s="64"/>
      <c r="E37" s="4">
        <f t="shared" si="2"/>
        <v>0</v>
      </c>
      <c r="F37" s="6"/>
      <c r="G37" s="4">
        <f t="shared" si="3"/>
        <v>0</v>
      </c>
      <c r="H37" s="6"/>
      <c r="I37" s="4">
        <f t="shared" si="4"/>
        <v>0</v>
      </c>
      <c r="J37" s="6"/>
      <c r="K37" s="4">
        <f t="shared" si="11"/>
        <v>0</v>
      </c>
      <c r="L37" s="4"/>
      <c r="M37" s="4"/>
      <c r="N37" s="6"/>
      <c r="O37" s="4">
        <f t="shared" si="5"/>
        <v>0</v>
      </c>
      <c r="P37" s="6"/>
      <c r="Q37" s="4">
        <f t="shared" si="6"/>
        <v>0</v>
      </c>
      <c r="R37" s="4">
        <f t="shared" si="7"/>
        <v>0</v>
      </c>
      <c r="S37" s="4">
        <v>1.2</v>
      </c>
      <c r="T37" s="4">
        <f t="shared" si="8"/>
        <v>0</v>
      </c>
      <c r="U37" s="6">
        <v>0.3</v>
      </c>
      <c r="V37" s="4">
        <f t="shared" si="9"/>
        <v>0</v>
      </c>
      <c r="W37" s="4">
        <f t="shared" si="10"/>
        <v>0</v>
      </c>
      <c r="Y37" s="23" t="e">
        <f t="shared" si="1"/>
        <v>#DIV/0!</v>
      </c>
    </row>
    <row r="38" spans="2:25" x14ac:dyDescent="0.2">
      <c r="B38" s="11"/>
      <c r="C38" s="4"/>
      <c r="D38" s="64"/>
      <c r="E38" s="4">
        <f t="shared" si="2"/>
        <v>0</v>
      </c>
      <c r="F38" s="6"/>
      <c r="G38" s="4">
        <f t="shared" si="3"/>
        <v>0</v>
      </c>
      <c r="H38" s="6"/>
      <c r="I38" s="4">
        <f t="shared" si="4"/>
        <v>0</v>
      </c>
      <c r="J38" s="6"/>
      <c r="K38" s="4">
        <f t="shared" si="11"/>
        <v>0</v>
      </c>
      <c r="L38" s="4"/>
      <c r="M38" s="4"/>
      <c r="N38" s="6"/>
      <c r="O38" s="4">
        <f t="shared" si="5"/>
        <v>0</v>
      </c>
      <c r="P38" s="6"/>
      <c r="Q38" s="4">
        <f t="shared" si="6"/>
        <v>0</v>
      </c>
      <c r="R38" s="4">
        <f t="shared" si="7"/>
        <v>0</v>
      </c>
      <c r="S38" s="4">
        <v>1.2</v>
      </c>
      <c r="T38" s="4">
        <f t="shared" si="8"/>
        <v>0</v>
      </c>
      <c r="U38" s="6">
        <v>0.3</v>
      </c>
      <c r="V38" s="4">
        <f t="shared" si="9"/>
        <v>0</v>
      </c>
      <c r="W38" s="4">
        <f t="shared" si="10"/>
        <v>0</v>
      </c>
      <c r="Y38" s="23" t="e">
        <f t="shared" si="1"/>
        <v>#DIV/0!</v>
      </c>
    </row>
    <row r="39" spans="2:25" x14ac:dyDescent="0.2">
      <c r="B39" s="11"/>
      <c r="C39" s="4"/>
      <c r="D39" s="64"/>
      <c r="E39" s="4">
        <f t="shared" si="2"/>
        <v>0</v>
      </c>
      <c r="F39" s="6"/>
      <c r="G39" s="4">
        <f t="shared" si="3"/>
        <v>0</v>
      </c>
      <c r="H39" s="6"/>
      <c r="I39" s="4">
        <f t="shared" si="4"/>
        <v>0</v>
      </c>
      <c r="J39" s="6"/>
      <c r="K39" s="4">
        <f t="shared" si="11"/>
        <v>0</v>
      </c>
      <c r="L39" s="4"/>
      <c r="M39" s="4"/>
      <c r="N39" s="6"/>
      <c r="O39" s="4">
        <f t="shared" si="5"/>
        <v>0</v>
      </c>
      <c r="P39" s="6"/>
      <c r="Q39" s="4">
        <f t="shared" si="6"/>
        <v>0</v>
      </c>
      <c r="R39" s="4">
        <f t="shared" si="7"/>
        <v>0</v>
      </c>
      <c r="S39" s="4">
        <v>1.2</v>
      </c>
      <c r="T39" s="4">
        <f t="shared" si="8"/>
        <v>0</v>
      </c>
      <c r="U39" s="6">
        <v>0.3</v>
      </c>
      <c r="V39" s="4">
        <f t="shared" si="9"/>
        <v>0</v>
      </c>
      <c r="W39" s="4">
        <f t="shared" si="10"/>
        <v>0</v>
      </c>
      <c r="Y39" s="23" t="e">
        <f t="shared" si="1"/>
        <v>#DIV/0!</v>
      </c>
    </row>
    <row r="40" spans="2:25" x14ac:dyDescent="0.2">
      <c r="B40" s="15" t="s">
        <v>3</v>
      </c>
      <c r="C40" s="3"/>
      <c r="D40" s="63"/>
      <c r="E40" s="3">
        <f>C40*D40</f>
        <v>0</v>
      </c>
      <c r="F40" s="5"/>
      <c r="G40" s="3">
        <f>F40*E40</f>
        <v>0</v>
      </c>
      <c r="H40" s="5"/>
      <c r="I40" s="3">
        <f>E40*H40</f>
        <v>0</v>
      </c>
      <c r="J40" s="5"/>
      <c r="K40" s="3">
        <f>E40*J40</f>
        <v>0</v>
      </c>
      <c r="L40" s="3"/>
      <c r="M40" s="3"/>
      <c r="N40" s="5"/>
      <c r="O40" s="3"/>
      <c r="P40" s="5"/>
      <c r="Q40" s="3">
        <f>E40*P40</f>
        <v>0</v>
      </c>
      <c r="R40" s="3">
        <f>E40+G40+I40+K40+L40+M40</f>
        <v>0</v>
      </c>
      <c r="S40" s="3">
        <v>1.2</v>
      </c>
      <c r="T40" s="3">
        <f>S40*R40</f>
        <v>0</v>
      </c>
      <c r="U40" s="5">
        <v>0.3</v>
      </c>
      <c r="V40" s="3">
        <f>R40*U40</f>
        <v>0</v>
      </c>
      <c r="W40" s="3">
        <f>R40+T40+V40</f>
        <v>0</v>
      </c>
      <c r="Y40" s="23" t="e">
        <f t="shared" si="1"/>
        <v>#DIV/0!</v>
      </c>
    </row>
    <row r="41" spans="2:25" x14ac:dyDescent="0.2">
      <c r="B41" s="15" t="s">
        <v>2</v>
      </c>
      <c r="C41" s="3">
        <f>C42+C43+C44+C45+C46+C47+C48+C49+C50+C51+C52+C53+C55+C56+C57+C58+C59+C60+C61+C62+C63+C64+C65</f>
        <v>0</v>
      </c>
      <c r="D41" s="3">
        <f t="shared" ref="D41:W41" si="12">D42+D43+D44+D45+D46+D47+D48+D49+D50+D51+D52+D53+D55+D56+D57+D58+D59+D60+D61+D62+D63+D64+D65</f>
        <v>112553</v>
      </c>
      <c r="E41" s="3">
        <f t="shared" si="12"/>
        <v>0</v>
      </c>
      <c r="F41" s="3"/>
      <c r="G41" s="3">
        <f t="shared" si="12"/>
        <v>0</v>
      </c>
      <c r="H41" s="3"/>
      <c r="I41" s="3">
        <f t="shared" si="12"/>
        <v>0</v>
      </c>
      <c r="J41" s="3"/>
      <c r="K41" s="3">
        <f t="shared" si="12"/>
        <v>0</v>
      </c>
      <c r="L41" s="3">
        <f t="shared" si="12"/>
        <v>0</v>
      </c>
      <c r="M41" s="3">
        <f t="shared" si="12"/>
        <v>0</v>
      </c>
      <c r="N41" s="3"/>
      <c r="O41" s="3">
        <f t="shared" si="12"/>
        <v>0</v>
      </c>
      <c r="P41" s="3">
        <f t="shared" si="12"/>
        <v>0</v>
      </c>
      <c r="Q41" s="3">
        <f t="shared" si="12"/>
        <v>0</v>
      </c>
      <c r="R41" s="3">
        <f t="shared" si="12"/>
        <v>0</v>
      </c>
      <c r="S41" s="3"/>
      <c r="T41" s="3">
        <f t="shared" si="12"/>
        <v>0</v>
      </c>
      <c r="U41" s="3"/>
      <c r="V41" s="3">
        <f t="shared" si="12"/>
        <v>0</v>
      </c>
      <c r="W41" s="3">
        <f t="shared" si="12"/>
        <v>0</v>
      </c>
      <c r="Y41" s="23" t="e">
        <f t="shared" si="1"/>
        <v>#DIV/0!</v>
      </c>
    </row>
    <row r="42" spans="2:25" x14ac:dyDescent="0.2">
      <c r="B42" s="12" t="s">
        <v>73</v>
      </c>
      <c r="C42" s="4"/>
      <c r="D42" s="64">
        <v>5737</v>
      </c>
      <c r="E42" s="4">
        <f t="shared" ref="E42:E65" si="13">C42*D42</f>
        <v>0</v>
      </c>
      <c r="F42" s="6"/>
      <c r="G42" s="4">
        <f t="shared" ref="G42:G65" si="14">F42*E42</f>
        <v>0</v>
      </c>
      <c r="H42" s="6"/>
      <c r="I42" s="4">
        <f>E42*H42</f>
        <v>0</v>
      </c>
      <c r="J42" s="6"/>
      <c r="K42" s="4">
        <f>E42*J42</f>
        <v>0</v>
      </c>
      <c r="L42" s="4"/>
      <c r="M42" s="4"/>
      <c r="N42" s="6"/>
      <c r="O42" s="4">
        <f>E42*N42</f>
        <v>0</v>
      </c>
      <c r="P42" s="6"/>
      <c r="Q42" s="4">
        <f>E42*P42</f>
        <v>0</v>
      </c>
      <c r="R42" s="4">
        <f>E42+G42+I42+K42+L42+M42+O42+Q42</f>
        <v>0</v>
      </c>
      <c r="S42" s="4">
        <v>1.2</v>
      </c>
      <c r="T42" s="4">
        <f>(S42*R42)-R42</f>
        <v>0</v>
      </c>
      <c r="U42" s="6">
        <v>0.3</v>
      </c>
      <c r="V42" s="4">
        <f t="shared" ref="V42:V65" si="15">R42*U42</f>
        <v>0</v>
      </c>
      <c r="W42" s="4">
        <f>R42+T42+V42</f>
        <v>0</v>
      </c>
      <c r="Y42" s="23" t="e">
        <f t="shared" si="1"/>
        <v>#DIV/0!</v>
      </c>
    </row>
    <row r="43" spans="2:25" ht="24" customHeight="1" x14ac:dyDescent="0.2">
      <c r="B43" s="12" t="s">
        <v>34</v>
      </c>
      <c r="C43" s="4"/>
      <c r="D43" s="64">
        <v>5737</v>
      </c>
      <c r="E43" s="4">
        <f t="shared" si="13"/>
        <v>0</v>
      </c>
      <c r="F43" s="6"/>
      <c r="G43" s="4">
        <f t="shared" si="14"/>
        <v>0</v>
      </c>
      <c r="H43" s="6"/>
      <c r="I43" s="4">
        <f t="shared" ref="I43:I65" si="16">E43*H43</f>
        <v>0</v>
      </c>
      <c r="J43" s="6"/>
      <c r="K43" s="4">
        <f t="shared" ref="K43:K65" si="17">E43*J43</f>
        <v>0</v>
      </c>
      <c r="L43" s="4"/>
      <c r="M43" s="4"/>
      <c r="N43" s="6"/>
      <c r="O43" s="4">
        <f t="shared" ref="O43:O65" si="18">E43*N43</f>
        <v>0</v>
      </c>
      <c r="P43" s="6"/>
      <c r="Q43" s="4">
        <f t="shared" ref="Q43:Q65" si="19">E43*P43</f>
        <v>0</v>
      </c>
      <c r="R43" s="4">
        <f>E43+G43+I43+K43+L43+M43+O43+Q43</f>
        <v>0</v>
      </c>
      <c r="S43" s="4">
        <v>1.2</v>
      </c>
      <c r="T43" s="4">
        <f t="shared" ref="T43:T65" si="20">(S43*R43)-R43</f>
        <v>0</v>
      </c>
      <c r="U43" s="6">
        <v>0.3</v>
      </c>
      <c r="V43" s="4">
        <f t="shared" si="15"/>
        <v>0</v>
      </c>
      <c r="W43" s="4">
        <f t="shared" ref="W43:W65" si="21">R43+T43+V43</f>
        <v>0</v>
      </c>
      <c r="Y43" s="23" t="e">
        <f t="shared" si="1"/>
        <v>#DIV/0!</v>
      </c>
    </row>
    <row r="44" spans="2:25" x14ac:dyDescent="0.2">
      <c r="B44" s="12" t="s">
        <v>74</v>
      </c>
      <c r="C44" s="4"/>
      <c r="D44" s="64">
        <v>5794</v>
      </c>
      <c r="E44" s="4">
        <f t="shared" si="13"/>
        <v>0</v>
      </c>
      <c r="F44" s="6"/>
      <c r="G44" s="4">
        <f t="shared" si="14"/>
        <v>0</v>
      </c>
      <c r="H44" s="6"/>
      <c r="I44" s="4">
        <f t="shared" si="16"/>
        <v>0</v>
      </c>
      <c r="J44" s="6"/>
      <c r="K44" s="4">
        <f t="shared" si="17"/>
        <v>0</v>
      </c>
      <c r="L44" s="4"/>
      <c r="M44" s="4"/>
      <c r="N44" s="6"/>
      <c r="O44" s="4">
        <f t="shared" si="18"/>
        <v>0</v>
      </c>
      <c r="P44" s="6"/>
      <c r="Q44" s="4">
        <f t="shared" si="19"/>
        <v>0</v>
      </c>
      <c r="R44" s="4">
        <f t="shared" ref="R44:R65" si="22">E44+G44+I44+K44+L44+M44+O44+Q44</f>
        <v>0</v>
      </c>
      <c r="S44" s="4">
        <v>1.2</v>
      </c>
      <c r="T44" s="4">
        <f t="shared" si="20"/>
        <v>0</v>
      </c>
      <c r="U44" s="6">
        <v>0.3</v>
      </c>
      <c r="V44" s="4">
        <f t="shared" si="15"/>
        <v>0</v>
      </c>
      <c r="W44" s="4">
        <f t="shared" si="21"/>
        <v>0</v>
      </c>
      <c r="Y44" s="23" t="e">
        <f t="shared" si="1"/>
        <v>#DIV/0!</v>
      </c>
    </row>
    <row r="45" spans="2:25" x14ac:dyDescent="0.2">
      <c r="B45" s="12" t="s">
        <v>75</v>
      </c>
      <c r="C45" s="4"/>
      <c r="D45" s="64">
        <v>5794</v>
      </c>
      <c r="E45" s="4">
        <f>C45*D45</f>
        <v>0</v>
      </c>
      <c r="F45" s="6"/>
      <c r="G45" s="4">
        <f t="shared" si="14"/>
        <v>0</v>
      </c>
      <c r="H45" s="6"/>
      <c r="I45" s="4">
        <f t="shared" si="16"/>
        <v>0</v>
      </c>
      <c r="J45" s="6"/>
      <c r="K45" s="4">
        <f t="shared" si="17"/>
        <v>0</v>
      </c>
      <c r="L45" s="4"/>
      <c r="M45" s="4"/>
      <c r="N45" s="6"/>
      <c r="O45" s="4">
        <f t="shared" si="18"/>
        <v>0</v>
      </c>
      <c r="P45" s="6"/>
      <c r="Q45" s="4">
        <f t="shared" si="19"/>
        <v>0</v>
      </c>
      <c r="R45" s="4">
        <f t="shared" si="22"/>
        <v>0</v>
      </c>
      <c r="S45" s="4">
        <v>1.2</v>
      </c>
      <c r="T45" s="4">
        <f t="shared" si="20"/>
        <v>0</v>
      </c>
      <c r="U45" s="6">
        <v>0.3</v>
      </c>
      <c r="V45" s="4">
        <f t="shared" si="15"/>
        <v>0</v>
      </c>
      <c r="W45" s="4">
        <f t="shared" si="21"/>
        <v>0</v>
      </c>
      <c r="Y45" s="23" t="e">
        <f t="shared" si="1"/>
        <v>#DIV/0!</v>
      </c>
    </row>
    <row r="46" spans="2:25" x14ac:dyDescent="0.2">
      <c r="B46" s="12" t="s">
        <v>35</v>
      </c>
      <c r="C46" s="4"/>
      <c r="D46" s="64">
        <v>5794</v>
      </c>
      <c r="E46" s="4">
        <f t="shared" si="13"/>
        <v>0</v>
      </c>
      <c r="F46" s="6"/>
      <c r="G46" s="4">
        <f t="shared" si="14"/>
        <v>0</v>
      </c>
      <c r="H46" s="6"/>
      <c r="I46" s="4">
        <f t="shared" si="16"/>
        <v>0</v>
      </c>
      <c r="J46" s="6"/>
      <c r="K46" s="4">
        <f t="shared" si="17"/>
        <v>0</v>
      </c>
      <c r="L46" s="4"/>
      <c r="M46" s="4"/>
      <c r="N46" s="6"/>
      <c r="O46" s="4">
        <f t="shared" si="18"/>
        <v>0</v>
      </c>
      <c r="P46" s="6"/>
      <c r="Q46" s="4">
        <f t="shared" si="19"/>
        <v>0</v>
      </c>
      <c r="R46" s="4">
        <f t="shared" si="22"/>
        <v>0</v>
      </c>
      <c r="S46" s="4">
        <v>1.2</v>
      </c>
      <c r="T46" s="4">
        <f t="shared" si="20"/>
        <v>0</v>
      </c>
      <c r="U46" s="6">
        <v>0.3</v>
      </c>
      <c r="V46" s="4">
        <f t="shared" si="15"/>
        <v>0</v>
      </c>
      <c r="W46" s="4">
        <f t="shared" si="21"/>
        <v>0</v>
      </c>
      <c r="Y46" s="23" t="e">
        <f t="shared" si="1"/>
        <v>#DIV/0!</v>
      </c>
    </row>
    <row r="47" spans="2:25" x14ac:dyDescent="0.2">
      <c r="B47" s="17" t="s">
        <v>38</v>
      </c>
      <c r="C47" s="4"/>
      <c r="D47" s="64">
        <v>5908</v>
      </c>
      <c r="E47" s="4">
        <f t="shared" si="13"/>
        <v>0</v>
      </c>
      <c r="F47" s="6"/>
      <c r="G47" s="4">
        <f t="shared" si="14"/>
        <v>0</v>
      </c>
      <c r="H47" s="6"/>
      <c r="I47" s="4">
        <f t="shared" si="16"/>
        <v>0</v>
      </c>
      <c r="J47" s="6"/>
      <c r="K47" s="4">
        <f t="shared" si="17"/>
        <v>0</v>
      </c>
      <c r="L47" s="4"/>
      <c r="M47" s="4"/>
      <c r="N47" s="6"/>
      <c r="O47" s="4">
        <f t="shared" si="18"/>
        <v>0</v>
      </c>
      <c r="P47" s="6"/>
      <c r="Q47" s="4">
        <f t="shared" si="19"/>
        <v>0</v>
      </c>
      <c r="R47" s="4">
        <f t="shared" si="22"/>
        <v>0</v>
      </c>
      <c r="S47" s="4">
        <v>1.2</v>
      </c>
      <c r="T47" s="4">
        <f t="shared" si="20"/>
        <v>0</v>
      </c>
      <c r="U47" s="6">
        <v>0.3</v>
      </c>
      <c r="V47" s="4">
        <f t="shared" si="15"/>
        <v>0</v>
      </c>
      <c r="W47" s="4">
        <f t="shared" si="21"/>
        <v>0</v>
      </c>
      <c r="Y47" s="23" t="e">
        <f t="shared" si="1"/>
        <v>#DIV/0!</v>
      </c>
    </row>
    <row r="48" spans="2:25" x14ac:dyDescent="0.2">
      <c r="B48" s="12" t="s">
        <v>37</v>
      </c>
      <c r="C48" s="4"/>
      <c r="D48" s="64">
        <v>5908</v>
      </c>
      <c r="E48" s="4">
        <f t="shared" si="13"/>
        <v>0</v>
      </c>
      <c r="F48" s="6"/>
      <c r="G48" s="4">
        <f t="shared" si="14"/>
        <v>0</v>
      </c>
      <c r="H48" s="6"/>
      <c r="I48" s="4">
        <f t="shared" si="16"/>
        <v>0</v>
      </c>
      <c r="J48" s="6"/>
      <c r="K48" s="4">
        <f t="shared" si="17"/>
        <v>0</v>
      </c>
      <c r="L48" s="4"/>
      <c r="M48" s="4"/>
      <c r="N48" s="6"/>
      <c r="O48" s="4">
        <f t="shared" si="18"/>
        <v>0</v>
      </c>
      <c r="P48" s="6"/>
      <c r="Q48" s="4">
        <f t="shared" si="19"/>
        <v>0</v>
      </c>
      <c r="R48" s="4">
        <f t="shared" si="22"/>
        <v>0</v>
      </c>
      <c r="S48" s="4">
        <v>1.2</v>
      </c>
      <c r="T48" s="4">
        <f t="shared" si="20"/>
        <v>0</v>
      </c>
      <c r="U48" s="6">
        <v>0.3</v>
      </c>
      <c r="V48" s="4">
        <f t="shared" si="15"/>
        <v>0</v>
      </c>
      <c r="W48" s="4">
        <f t="shared" si="21"/>
        <v>0</v>
      </c>
      <c r="Y48" s="23" t="e">
        <f t="shared" si="1"/>
        <v>#DIV/0!</v>
      </c>
    </row>
    <row r="49" spans="2:25" x14ac:dyDescent="0.2">
      <c r="B49" s="12" t="s">
        <v>41</v>
      </c>
      <c r="C49" s="4"/>
      <c r="D49" s="64">
        <v>6081</v>
      </c>
      <c r="E49" s="4">
        <f t="shared" si="13"/>
        <v>0</v>
      </c>
      <c r="F49" s="6"/>
      <c r="G49" s="4">
        <f t="shared" si="14"/>
        <v>0</v>
      </c>
      <c r="H49" s="6"/>
      <c r="I49" s="4">
        <f t="shared" si="16"/>
        <v>0</v>
      </c>
      <c r="J49" s="6"/>
      <c r="K49" s="4">
        <f t="shared" si="17"/>
        <v>0</v>
      </c>
      <c r="L49" s="4"/>
      <c r="M49" s="4"/>
      <c r="N49" s="6"/>
      <c r="O49" s="4">
        <f t="shared" si="18"/>
        <v>0</v>
      </c>
      <c r="P49" s="6"/>
      <c r="Q49" s="4">
        <f t="shared" si="19"/>
        <v>0</v>
      </c>
      <c r="R49" s="4">
        <f t="shared" si="22"/>
        <v>0</v>
      </c>
      <c r="S49" s="4">
        <v>1.2</v>
      </c>
      <c r="T49" s="4">
        <f t="shared" si="20"/>
        <v>0</v>
      </c>
      <c r="U49" s="6">
        <v>0.3</v>
      </c>
      <c r="V49" s="4">
        <f t="shared" si="15"/>
        <v>0</v>
      </c>
      <c r="W49" s="4">
        <f t="shared" si="21"/>
        <v>0</v>
      </c>
      <c r="Y49" s="23" t="e">
        <f t="shared" ref="Y49:Y80" si="23">W49/C49</f>
        <v>#DIV/0!</v>
      </c>
    </row>
    <row r="50" spans="2:25" x14ac:dyDescent="0.2">
      <c r="B50" s="12" t="s">
        <v>40</v>
      </c>
      <c r="C50" s="4"/>
      <c r="D50" s="64">
        <v>6081</v>
      </c>
      <c r="E50" s="4">
        <f t="shared" si="13"/>
        <v>0</v>
      </c>
      <c r="F50" s="6"/>
      <c r="G50" s="4">
        <f t="shared" si="14"/>
        <v>0</v>
      </c>
      <c r="H50" s="6"/>
      <c r="I50" s="4">
        <f t="shared" si="16"/>
        <v>0</v>
      </c>
      <c r="J50" s="6"/>
      <c r="K50" s="4">
        <f t="shared" si="17"/>
        <v>0</v>
      </c>
      <c r="L50" s="4"/>
      <c r="M50" s="4"/>
      <c r="N50" s="6"/>
      <c r="O50" s="4">
        <f t="shared" si="18"/>
        <v>0</v>
      </c>
      <c r="P50" s="6"/>
      <c r="Q50" s="4">
        <f t="shared" si="19"/>
        <v>0</v>
      </c>
      <c r="R50" s="4">
        <f t="shared" si="22"/>
        <v>0</v>
      </c>
      <c r="S50" s="4">
        <v>1.2</v>
      </c>
      <c r="T50" s="4">
        <f t="shared" si="20"/>
        <v>0</v>
      </c>
      <c r="U50" s="6">
        <v>0.3</v>
      </c>
      <c r="V50" s="4">
        <f t="shared" si="15"/>
        <v>0</v>
      </c>
      <c r="W50" s="4">
        <f t="shared" si="21"/>
        <v>0</v>
      </c>
      <c r="Y50" s="23" t="e">
        <f t="shared" si="23"/>
        <v>#DIV/0!</v>
      </c>
    </row>
    <row r="51" spans="2:25" x14ac:dyDescent="0.2">
      <c r="B51" s="12" t="s">
        <v>42</v>
      </c>
      <c r="C51" s="4"/>
      <c r="D51" s="64">
        <v>6081</v>
      </c>
      <c r="E51" s="4">
        <f t="shared" si="13"/>
        <v>0</v>
      </c>
      <c r="F51" s="6"/>
      <c r="G51" s="4">
        <f t="shared" si="14"/>
        <v>0</v>
      </c>
      <c r="H51" s="6"/>
      <c r="I51" s="4">
        <f t="shared" si="16"/>
        <v>0</v>
      </c>
      <c r="J51" s="6"/>
      <c r="K51" s="4">
        <f t="shared" si="17"/>
        <v>0</v>
      </c>
      <c r="L51" s="4"/>
      <c r="M51" s="4"/>
      <c r="N51" s="6"/>
      <c r="O51" s="4">
        <f t="shared" si="18"/>
        <v>0</v>
      </c>
      <c r="P51" s="6"/>
      <c r="Q51" s="4">
        <f t="shared" si="19"/>
        <v>0</v>
      </c>
      <c r="R51" s="4">
        <f t="shared" si="22"/>
        <v>0</v>
      </c>
      <c r="S51" s="4">
        <v>1.2</v>
      </c>
      <c r="T51" s="4">
        <f t="shared" si="20"/>
        <v>0</v>
      </c>
      <c r="U51" s="6">
        <v>0.3</v>
      </c>
      <c r="V51" s="4">
        <f t="shared" si="15"/>
        <v>0</v>
      </c>
      <c r="W51" s="4">
        <f t="shared" si="21"/>
        <v>0</v>
      </c>
      <c r="Y51" s="23" t="e">
        <f t="shared" si="23"/>
        <v>#DIV/0!</v>
      </c>
    </row>
    <row r="52" spans="2:25" ht="25.5" x14ac:dyDescent="0.2">
      <c r="B52" s="12" t="s">
        <v>76</v>
      </c>
      <c r="C52" s="4"/>
      <c r="D52" s="64">
        <v>6081</v>
      </c>
      <c r="E52" s="4">
        <f t="shared" si="13"/>
        <v>0</v>
      </c>
      <c r="F52" s="6"/>
      <c r="G52" s="4">
        <f t="shared" si="14"/>
        <v>0</v>
      </c>
      <c r="H52" s="6"/>
      <c r="I52" s="4">
        <f t="shared" si="16"/>
        <v>0</v>
      </c>
      <c r="J52" s="6"/>
      <c r="K52" s="4">
        <f>E52*J52</f>
        <v>0</v>
      </c>
      <c r="L52" s="4"/>
      <c r="M52" s="4"/>
      <c r="N52" s="6"/>
      <c r="O52" s="4">
        <f t="shared" si="18"/>
        <v>0</v>
      </c>
      <c r="P52" s="6"/>
      <c r="Q52" s="4">
        <f t="shared" si="19"/>
        <v>0</v>
      </c>
      <c r="R52" s="4">
        <f t="shared" si="22"/>
        <v>0</v>
      </c>
      <c r="S52" s="4">
        <v>1.2</v>
      </c>
      <c r="T52" s="4">
        <f t="shared" si="20"/>
        <v>0</v>
      </c>
      <c r="U52" s="6">
        <v>0.3</v>
      </c>
      <c r="V52" s="4">
        <f t="shared" si="15"/>
        <v>0</v>
      </c>
      <c r="W52" s="4">
        <f t="shared" si="21"/>
        <v>0</v>
      </c>
      <c r="Y52" s="23" t="e">
        <f t="shared" si="23"/>
        <v>#DIV/0!</v>
      </c>
    </row>
    <row r="53" spans="2:25" x14ac:dyDescent="0.2">
      <c r="B53" s="18" t="s">
        <v>33</v>
      </c>
      <c r="C53" s="4"/>
      <c r="D53" s="64">
        <v>5737</v>
      </c>
      <c r="E53" s="4">
        <f t="shared" si="13"/>
        <v>0</v>
      </c>
      <c r="F53" s="6"/>
      <c r="G53" s="4">
        <f t="shared" si="14"/>
        <v>0</v>
      </c>
      <c r="H53" s="6"/>
      <c r="I53" s="4">
        <f t="shared" si="16"/>
        <v>0</v>
      </c>
      <c r="J53" s="6"/>
      <c r="K53" s="4">
        <f t="shared" si="17"/>
        <v>0</v>
      </c>
      <c r="L53" s="4"/>
      <c r="M53" s="4"/>
      <c r="N53" s="6"/>
      <c r="O53" s="4">
        <f t="shared" si="18"/>
        <v>0</v>
      </c>
      <c r="P53" s="6"/>
      <c r="Q53" s="4">
        <f t="shared" si="19"/>
        <v>0</v>
      </c>
      <c r="R53" s="4">
        <f t="shared" si="22"/>
        <v>0</v>
      </c>
      <c r="S53" s="4">
        <v>1.2</v>
      </c>
      <c r="T53" s="4">
        <f t="shared" si="20"/>
        <v>0</v>
      </c>
      <c r="U53" s="6">
        <v>0.3</v>
      </c>
      <c r="V53" s="4">
        <f t="shared" si="15"/>
        <v>0</v>
      </c>
      <c r="W53" s="4">
        <f t="shared" si="21"/>
        <v>0</v>
      </c>
      <c r="Y53" s="23" t="e">
        <f t="shared" si="23"/>
        <v>#DIV/0!</v>
      </c>
    </row>
    <row r="54" spans="2:25" x14ac:dyDescent="0.2">
      <c r="B54" s="18" t="s">
        <v>36</v>
      </c>
      <c r="C54" s="4"/>
      <c r="D54" s="64">
        <v>5794</v>
      </c>
      <c r="E54" s="4">
        <f t="shared" si="13"/>
        <v>0</v>
      </c>
      <c r="F54" s="6"/>
      <c r="G54" s="4">
        <f t="shared" si="14"/>
        <v>0</v>
      </c>
      <c r="H54" s="6"/>
      <c r="I54" s="4">
        <f t="shared" si="16"/>
        <v>0</v>
      </c>
      <c r="J54" s="6"/>
      <c r="K54" s="4">
        <f t="shared" si="17"/>
        <v>0</v>
      </c>
      <c r="L54" s="4"/>
      <c r="M54" s="4"/>
      <c r="N54" s="6"/>
      <c r="O54" s="4">
        <f t="shared" si="18"/>
        <v>0</v>
      </c>
      <c r="P54" s="6"/>
      <c r="Q54" s="4">
        <f t="shared" si="19"/>
        <v>0</v>
      </c>
      <c r="R54" s="4">
        <f>E54+G54+I54+K54+L54+M54+O54+Q54</f>
        <v>0</v>
      </c>
      <c r="S54" s="4">
        <v>1.2</v>
      </c>
      <c r="T54" s="4">
        <f t="shared" si="20"/>
        <v>0</v>
      </c>
      <c r="U54" s="6">
        <v>0.3</v>
      </c>
      <c r="V54" s="4">
        <f t="shared" si="15"/>
        <v>0</v>
      </c>
      <c r="W54" s="4">
        <f t="shared" si="21"/>
        <v>0</v>
      </c>
      <c r="Y54" s="23" t="e">
        <f t="shared" si="23"/>
        <v>#DIV/0!</v>
      </c>
    </row>
    <row r="55" spans="2:25" x14ac:dyDescent="0.2">
      <c r="B55" s="18" t="s">
        <v>82</v>
      </c>
      <c r="C55" s="4"/>
      <c r="D55" s="64">
        <v>5794</v>
      </c>
      <c r="E55" s="4">
        <f t="shared" si="13"/>
        <v>0</v>
      </c>
      <c r="F55" s="6"/>
      <c r="G55" s="4">
        <f t="shared" si="14"/>
        <v>0</v>
      </c>
      <c r="H55" s="6"/>
      <c r="I55" s="4">
        <f t="shared" si="16"/>
        <v>0</v>
      </c>
      <c r="J55" s="6"/>
      <c r="K55" s="4">
        <f t="shared" si="17"/>
        <v>0</v>
      </c>
      <c r="L55" s="4"/>
      <c r="M55" s="4"/>
      <c r="N55" s="6"/>
      <c r="O55" s="4">
        <f t="shared" si="18"/>
        <v>0</v>
      </c>
      <c r="P55" s="6"/>
      <c r="Q55" s="4">
        <f t="shared" si="19"/>
        <v>0</v>
      </c>
      <c r="R55" s="4">
        <f t="shared" si="22"/>
        <v>0</v>
      </c>
      <c r="S55" s="4">
        <v>1.2</v>
      </c>
      <c r="T55" s="4">
        <f t="shared" si="20"/>
        <v>0</v>
      </c>
      <c r="U55" s="6">
        <v>0.3</v>
      </c>
      <c r="V55" s="4">
        <f t="shared" si="15"/>
        <v>0</v>
      </c>
      <c r="W55" s="4">
        <f t="shared" si="21"/>
        <v>0</v>
      </c>
      <c r="Y55" s="23" t="e">
        <f t="shared" si="23"/>
        <v>#DIV/0!</v>
      </c>
    </row>
    <row r="56" spans="2:25" x14ac:dyDescent="0.2">
      <c r="B56" s="18" t="s">
        <v>83</v>
      </c>
      <c r="C56" s="4"/>
      <c r="D56" s="64">
        <v>5794</v>
      </c>
      <c r="E56" s="4">
        <f t="shared" si="13"/>
        <v>0</v>
      </c>
      <c r="F56" s="6"/>
      <c r="G56" s="4">
        <f t="shared" si="14"/>
        <v>0</v>
      </c>
      <c r="H56" s="6"/>
      <c r="I56" s="4">
        <f t="shared" si="16"/>
        <v>0</v>
      </c>
      <c r="J56" s="6"/>
      <c r="K56" s="4">
        <f t="shared" si="17"/>
        <v>0</v>
      </c>
      <c r="L56" s="4"/>
      <c r="M56" s="4"/>
      <c r="N56" s="6"/>
      <c r="O56" s="4">
        <f t="shared" si="18"/>
        <v>0</v>
      </c>
      <c r="P56" s="6"/>
      <c r="Q56" s="4">
        <f t="shared" si="19"/>
        <v>0</v>
      </c>
      <c r="R56" s="4">
        <f t="shared" si="22"/>
        <v>0</v>
      </c>
      <c r="S56" s="4">
        <v>1.2</v>
      </c>
      <c r="T56" s="4">
        <f t="shared" si="20"/>
        <v>0</v>
      </c>
      <c r="U56" s="6">
        <v>0.3</v>
      </c>
      <c r="V56" s="4">
        <f t="shared" si="15"/>
        <v>0</v>
      </c>
      <c r="W56" s="4">
        <f t="shared" si="21"/>
        <v>0</v>
      </c>
      <c r="Y56" s="23" t="e">
        <f t="shared" si="23"/>
        <v>#DIV/0!</v>
      </c>
    </row>
    <row r="57" spans="2:25" x14ac:dyDescent="0.2">
      <c r="B57" s="10" t="s">
        <v>39</v>
      </c>
      <c r="C57" s="4"/>
      <c r="D57" s="64">
        <v>5908</v>
      </c>
      <c r="E57" s="4">
        <f t="shared" si="13"/>
        <v>0</v>
      </c>
      <c r="F57" s="6"/>
      <c r="G57" s="4">
        <f t="shared" si="14"/>
        <v>0</v>
      </c>
      <c r="H57" s="6"/>
      <c r="I57" s="4">
        <f t="shared" si="16"/>
        <v>0</v>
      </c>
      <c r="J57" s="6"/>
      <c r="K57" s="4">
        <f t="shared" si="17"/>
        <v>0</v>
      </c>
      <c r="L57" s="4"/>
      <c r="M57" s="4"/>
      <c r="N57" s="6"/>
      <c r="O57" s="4">
        <f t="shared" si="18"/>
        <v>0</v>
      </c>
      <c r="P57" s="6"/>
      <c r="Q57" s="4">
        <f t="shared" si="19"/>
        <v>0</v>
      </c>
      <c r="R57" s="4">
        <f t="shared" si="22"/>
        <v>0</v>
      </c>
      <c r="S57" s="4">
        <v>1.2</v>
      </c>
      <c r="T57" s="4">
        <f t="shared" si="20"/>
        <v>0</v>
      </c>
      <c r="U57" s="6">
        <v>0.3</v>
      </c>
      <c r="V57" s="4">
        <f t="shared" si="15"/>
        <v>0</v>
      </c>
      <c r="W57" s="4">
        <f t="shared" si="21"/>
        <v>0</v>
      </c>
      <c r="Y57" s="23" t="e">
        <f t="shared" si="23"/>
        <v>#DIV/0!</v>
      </c>
    </row>
    <row r="58" spans="2:25" x14ac:dyDescent="0.2">
      <c r="B58" s="10" t="s">
        <v>84</v>
      </c>
      <c r="C58" s="4"/>
      <c r="D58" s="64">
        <v>6081</v>
      </c>
      <c r="E58" s="4">
        <f t="shared" si="13"/>
        <v>0</v>
      </c>
      <c r="F58" s="6"/>
      <c r="G58" s="4">
        <f t="shared" si="14"/>
        <v>0</v>
      </c>
      <c r="H58" s="6"/>
      <c r="I58" s="4">
        <f t="shared" si="16"/>
        <v>0</v>
      </c>
      <c r="J58" s="6"/>
      <c r="K58" s="4">
        <f t="shared" si="17"/>
        <v>0</v>
      </c>
      <c r="L58" s="4"/>
      <c r="M58" s="4"/>
      <c r="N58" s="6"/>
      <c r="O58" s="4">
        <f t="shared" si="18"/>
        <v>0</v>
      </c>
      <c r="P58" s="6"/>
      <c r="Q58" s="4">
        <f t="shared" si="19"/>
        <v>0</v>
      </c>
      <c r="R58" s="4">
        <f t="shared" si="22"/>
        <v>0</v>
      </c>
      <c r="S58" s="4">
        <v>1.2</v>
      </c>
      <c r="T58" s="4">
        <f t="shared" si="20"/>
        <v>0</v>
      </c>
      <c r="U58" s="6">
        <v>0.3</v>
      </c>
      <c r="V58" s="4">
        <f t="shared" si="15"/>
        <v>0</v>
      </c>
      <c r="W58" s="4">
        <f t="shared" si="21"/>
        <v>0</v>
      </c>
      <c r="Y58" s="23" t="e">
        <f t="shared" si="23"/>
        <v>#DIV/0!</v>
      </c>
    </row>
    <row r="59" spans="2:25" x14ac:dyDescent="0.2">
      <c r="B59" s="10" t="s">
        <v>85</v>
      </c>
      <c r="C59" s="4"/>
      <c r="D59" s="64">
        <v>6081</v>
      </c>
      <c r="E59" s="4">
        <f t="shared" si="13"/>
        <v>0</v>
      </c>
      <c r="F59" s="6"/>
      <c r="G59" s="4">
        <f t="shared" si="14"/>
        <v>0</v>
      </c>
      <c r="H59" s="6"/>
      <c r="I59" s="4">
        <f t="shared" si="16"/>
        <v>0</v>
      </c>
      <c r="J59" s="6"/>
      <c r="K59" s="4">
        <f t="shared" si="17"/>
        <v>0</v>
      </c>
      <c r="L59" s="4"/>
      <c r="M59" s="4"/>
      <c r="N59" s="6"/>
      <c r="O59" s="4">
        <f t="shared" si="18"/>
        <v>0</v>
      </c>
      <c r="P59" s="6"/>
      <c r="Q59" s="4">
        <f t="shared" si="19"/>
        <v>0</v>
      </c>
      <c r="R59" s="4">
        <f t="shared" si="22"/>
        <v>0</v>
      </c>
      <c r="S59" s="4">
        <v>1.2</v>
      </c>
      <c r="T59" s="4">
        <f t="shared" si="20"/>
        <v>0</v>
      </c>
      <c r="U59" s="6">
        <v>0.3</v>
      </c>
      <c r="V59" s="4">
        <f t="shared" si="15"/>
        <v>0</v>
      </c>
      <c r="W59" s="4">
        <f t="shared" si="21"/>
        <v>0</v>
      </c>
      <c r="Y59" s="23" t="e">
        <f t="shared" si="23"/>
        <v>#DIV/0!</v>
      </c>
    </row>
    <row r="60" spans="2:25" x14ac:dyDescent="0.2">
      <c r="B60" s="10" t="s">
        <v>53</v>
      </c>
      <c r="C60" s="4"/>
      <c r="D60" s="64">
        <v>6081</v>
      </c>
      <c r="E60" s="4">
        <f t="shared" si="13"/>
        <v>0</v>
      </c>
      <c r="F60" s="6"/>
      <c r="G60" s="4">
        <f t="shared" si="14"/>
        <v>0</v>
      </c>
      <c r="H60" s="6"/>
      <c r="I60" s="4">
        <f t="shared" si="16"/>
        <v>0</v>
      </c>
      <c r="J60" s="6"/>
      <c r="K60" s="4">
        <f t="shared" si="17"/>
        <v>0</v>
      </c>
      <c r="L60" s="4"/>
      <c r="M60" s="4"/>
      <c r="N60" s="6"/>
      <c r="O60" s="4">
        <f t="shared" si="18"/>
        <v>0</v>
      </c>
      <c r="P60" s="6"/>
      <c r="Q60" s="4">
        <f t="shared" si="19"/>
        <v>0</v>
      </c>
      <c r="R60" s="4">
        <f t="shared" si="22"/>
        <v>0</v>
      </c>
      <c r="S60" s="4">
        <v>1.2</v>
      </c>
      <c r="T60" s="4">
        <f t="shared" si="20"/>
        <v>0</v>
      </c>
      <c r="U60" s="6">
        <v>0.3</v>
      </c>
      <c r="V60" s="4">
        <f t="shared" si="15"/>
        <v>0</v>
      </c>
      <c r="W60" s="4">
        <f t="shared" si="21"/>
        <v>0</v>
      </c>
      <c r="Y60" s="23" t="e">
        <f t="shared" si="23"/>
        <v>#DIV/0!</v>
      </c>
    </row>
    <row r="61" spans="2:25" x14ac:dyDescent="0.2">
      <c r="B61" s="10" t="s">
        <v>54</v>
      </c>
      <c r="C61" s="4"/>
      <c r="D61" s="64">
        <v>6081</v>
      </c>
      <c r="E61" s="4">
        <f t="shared" si="13"/>
        <v>0</v>
      </c>
      <c r="F61" s="6"/>
      <c r="G61" s="4">
        <f t="shared" si="14"/>
        <v>0</v>
      </c>
      <c r="H61" s="6"/>
      <c r="I61" s="4">
        <f t="shared" si="16"/>
        <v>0</v>
      </c>
      <c r="J61" s="6"/>
      <c r="K61" s="4">
        <f t="shared" si="17"/>
        <v>0</v>
      </c>
      <c r="L61" s="4"/>
      <c r="M61" s="4"/>
      <c r="N61" s="6"/>
      <c r="O61" s="4">
        <f t="shared" si="18"/>
        <v>0</v>
      </c>
      <c r="P61" s="6"/>
      <c r="Q61" s="4">
        <f t="shared" si="19"/>
        <v>0</v>
      </c>
      <c r="R61" s="4">
        <f>E61+G61+I61+K61+L61+M61+O61+Q61</f>
        <v>0</v>
      </c>
      <c r="S61" s="4">
        <v>1.2</v>
      </c>
      <c r="T61" s="4">
        <f t="shared" si="20"/>
        <v>0</v>
      </c>
      <c r="U61" s="6">
        <v>0.3</v>
      </c>
      <c r="V61" s="4">
        <f t="shared" si="15"/>
        <v>0</v>
      </c>
      <c r="W61" s="4">
        <f t="shared" si="21"/>
        <v>0</v>
      </c>
      <c r="Y61" s="23" t="e">
        <f t="shared" si="23"/>
        <v>#DIV/0!</v>
      </c>
    </row>
    <row r="62" spans="2:25" x14ac:dyDescent="0.2">
      <c r="B62" s="12"/>
      <c r="C62" s="4"/>
      <c r="D62" s="64"/>
      <c r="E62" s="4">
        <f t="shared" si="13"/>
        <v>0</v>
      </c>
      <c r="F62" s="6"/>
      <c r="G62" s="4">
        <f t="shared" si="14"/>
        <v>0</v>
      </c>
      <c r="H62" s="6"/>
      <c r="I62" s="4">
        <f t="shared" si="16"/>
        <v>0</v>
      </c>
      <c r="J62" s="6"/>
      <c r="K62" s="4">
        <f t="shared" si="17"/>
        <v>0</v>
      </c>
      <c r="L62" s="4"/>
      <c r="M62" s="4"/>
      <c r="N62" s="6"/>
      <c r="O62" s="4">
        <f t="shared" si="18"/>
        <v>0</v>
      </c>
      <c r="P62" s="6"/>
      <c r="Q62" s="4">
        <f t="shared" si="19"/>
        <v>0</v>
      </c>
      <c r="R62" s="4">
        <f t="shared" si="22"/>
        <v>0</v>
      </c>
      <c r="S62" s="4">
        <v>1.2</v>
      </c>
      <c r="T62" s="4">
        <f t="shared" si="20"/>
        <v>0</v>
      </c>
      <c r="U62" s="6">
        <v>0.3</v>
      </c>
      <c r="V62" s="4">
        <f t="shared" si="15"/>
        <v>0</v>
      </c>
      <c r="W62" s="4">
        <f t="shared" si="21"/>
        <v>0</v>
      </c>
      <c r="Y62" s="23" t="e">
        <f t="shared" si="23"/>
        <v>#DIV/0!</v>
      </c>
    </row>
    <row r="63" spans="2:25" x14ac:dyDescent="0.2">
      <c r="B63" s="12"/>
      <c r="C63" s="4"/>
      <c r="D63" s="64"/>
      <c r="E63" s="4">
        <f t="shared" si="13"/>
        <v>0</v>
      </c>
      <c r="F63" s="6"/>
      <c r="G63" s="4">
        <f t="shared" si="14"/>
        <v>0</v>
      </c>
      <c r="H63" s="6"/>
      <c r="I63" s="4">
        <f t="shared" si="16"/>
        <v>0</v>
      </c>
      <c r="J63" s="6"/>
      <c r="K63" s="4">
        <f t="shared" si="17"/>
        <v>0</v>
      </c>
      <c r="L63" s="4"/>
      <c r="M63" s="4"/>
      <c r="N63" s="6"/>
      <c r="O63" s="4">
        <f t="shared" si="18"/>
        <v>0</v>
      </c>
      <c r="P63" s="6"/>
      <c r="Q63" s="4">
        <f t="shared" si="19"/>
        <v>0</v>
      </c>
      <c r="R63" s="4">
        <f t="shared" si="22"/>
        <v>0</v>
      </c>
      <c r="S63" s="4">
        <v>1.2</v>
      </c>
      <c r="T63" s="4">
        <f t="shared" si="20"/>
        <v>0</v>
      </c>
      <c r="U63" s="6">
        <v>0.3</v>
      </c>
      <c r="V63" s="4">
        <f t="shared" si="15"/>
        <v>0</v>
      </c>
      <c r="W63" s="4">
        <f t="shared" si="21"/>
        <v>0</v>
      </c>
      <c r="Y63" s="23" t="e">
        <f t="shared" si="23"/>
        <v>#DIV/0!</v>
      </c>
    </row>
    <row r="64" spans="2:25" x14ac:dyDescent="0.2">
      <c r="B64" s="12"/>
      <c r="C64" s="4"/>
      <c r="D64" s="64"/>
      <c r="E64" s="4">
        <f t="shared" si="13"/>
        <v>0</v>
      </c>
      <c r="F64" s="6"/>
      <c r="G64" s="4">
        <f t="shared" si="14"/>
        <v>0</v>
      </c>
      <c r="H64" s="6"/>
      <c r="I64" s="4">
        <f>E64*H64</f>
        <v>0</v>
      </c>
      <c r="J64" s="6"/>
      <c r="K64" s="4">
        <f t="shared" si="17"/>
        <v>0</v>
      </c>
      <c r="L64" s="4"/>
      <c r="M64" s="4"/>
      <c r="N64" s="6"/>
      <c r="O64" s="4">
        <f t="shared" si="18"/>
        <v>0</v>
      </c>
      <c r="P64" s="6"/>
      <c r="Q64" s="4">
        <f t="shared" si="19"/>
        <v>0</v>
      </c>
      <c r="R64" s="4">
        <f t="shared" si="22"/>
        <v>0</v>
      </c>
      <c r="S64" s="4">
        <v>1.2</v>
      </c>
      <c r="T64" s="4">
        <f t="shared" si="20"/>
        <v>0</v>
      </c>
      <c r="U64" s="6">
        <v>0.3</v>
      </c>
      <c r="V64" s="4">
        <f t="shared" si="15"/>
        <v>0</v>
      </c>
      <c r="W64" s="4">
        <f t="shared" si="21"/>
        <v>0</v>
      </c>
      <c r="Y64" s="23" t="e">
        <f t="shared" si="23"/>
        <v>#DIV/0!</v>
      </c>
    </row>
    <row r="65" spans="2:25" x14ac:dyDescent="0.2">
      <c r="B65" s="12"/>
      <c r="C65" s="4"/>
      <c r="D65" s="64"/>
      <c r="E65" s="4">
        <f t="shared" si="13"/>
        <v>0</v>
      </c>
      <c r="F65" s="6"/>
      <c r="G65" s="4">
        <f t="shared" si="14"/>
        <v>0</v>
      </c>
      <c r="H65" s="6"/>
      <c r="I65" s="4">
        <f t="shared" si="16"/>
        <v>0</v>
      </c>
      <c r="J65" s="6"/>
      <c r="K65" s="4">
        <f t="shared" si="17"/>
        <v>0</v>
      </c>
      <c r="L65" s="4"/>
      <c r="M65" s="4"/>
      <c r="N65" s="6"/>
      <c r="O65" s="4">
        <f t="shared" si="18"/>
        <v>0</v>
      </c>
      <c r="P65" s="6"/>
      <c r="Q65" s="4">
        <f t="shared" si="19"/>
        <v>0</v>
      </c>
      <c r="R65" s="4">
        <f t="shared" si="22"/>
        <v>0</v>
      </c>
      <c r="S65" s="4">
        <v>1.2</v>
      </c>
      <c r="T65" s="4">
        <f t="shared" si="20"/>
        <v>0</v>
      </c>
      <c r="U65" s="6">
        <v>0.3</v>
      </c>
      <c r="V65" s="4">
        <f t="shared" si="15"/>
        <v>0</v>
      </c>
      <c r="W65" s="4">
        <f t="shared" si="21"/>
        <v>0</v>
      </c>
      <c r="Y65" s="23" t="e">
        <f t="shared" si="23"/>
        <v>#DIV/0!</v>
      </c>
    </row>
    <row r="66" spans="2:25" x14ac:dyDescent="0.2">
      <c r="B66" s="15" t="s">
        <v>1</v>
      </c>
      <c r="C66" s="3">
        <f>C67+C68+C69+C70+C71+C72+C73+C74+C75+C76+C77+C78+C79+C80+C81+C82+C83+C84+C85+C86+C87</f>
        <v>0</v>
      </c>
      <c r="D66" s="3">
        <f t="shared" ref="D66:W66" si="24">D67+D68+D69+D70+D71+D72+D73+D74+D75+D76+D77+D78+D79+D80+D81+D82+D83+D84+D85+D86+D87</f>
        <v>91751</v>
      </c>
      <c r="E66" s="3">
        <f t="shared" si="24"/>
        <v>0</v>
      </c>
      <c r="F66" s="3"/>
      <c r="G66" s="3">
        <f t="shared" si="24"/>
        <v>0</v>
      </c>
      <c r="H66" s="3"/>
      <c r="I66" s="3">
        <f t="shared" si="24"/>
        <v>0</v>
      </c>
      <c r="J66" s="3"/>
      <c r="K66" s="3">
        <f t="shared" si="24"/>
        <v>0</v>
      </c>
      <c r="L66" s="3">
        <f t="shared" si="24"/>
        <v>0</v>
      </c>
      <c r="M66" s="3">
        <f t="shared" si="24"/>
        <v>0</v>
      </c>
      <c r="N66" s="3"/>
      <c r="O66" s="3">
        <f t="shared" si="24"/>
        <v>0</v>
      </c>
      <c r="P66" s="3"/>
      <c r="Q66" s="3">
        <f t="shared" si="24"/>
        <v>0</v>
      </c>
      <c r="R66" s="3">
        <f t="shared" si="24"/>
        <v>0</v>
      </c>
      <c r="S66" s="3"/>
      <c r="T66" s="3">
        <f t="shared" si="24"/>
        <v>0</v>
      </c>
      <c r="U66" s="3"/>
      <c r="V66" s="3">
        <f t="shared" si="24"/>
        <v>0</v>
      </c>
      <c r="W66" s="3">
        <f t="shared" si="24"/>
        <v>0</v>
      </c>
      <c r="Y66" s="23" t="e">
        <f t="shared" si="23"/>
        <v>#DIV/0!</v>
      </c>
    </row>
    <row r="67" spans="2:25" x14ac:dyDescent="0.2">
      <c r="B67" s="13" t="s">
        <v>30</v>
      </c>
      <c r="C67" s="4"/>
      <c r="D67" s="64">
        <v>5737</v>
      </c>
      <c r="E67" s="4">
        <f t="shared" ref="E67:E87" si="25">C67*D67</f>
        <v>0</v>
      </c>
      <c r="F67" s="6"/>
      <c r="G67" s="4">
        <f t="shared" ref="G67:G87" si="26">F67*E67</f>
        <v>0</v>
      </c>
      <c r="H67" s="6"/>
      <c r="I67" s="4">
        <f>E67*H67</f>
        <v>0</v>
      </c>
      <c r="J67" s="6"/>
      <c r="K67" s="4">
        <f>E67*J67</f>
        <v>0</v>
      </c>
      <c r="L67" s="4"/>
      <c r="M67" s="4"/>
      <c r="N67" s="6"/>
      <c r="O67" s="4">
        <f>E67*N67</f>
        <v>0</v>
      </c>
      <c r="P67" s="6"/>
      <c r="Q67" s="4">
        <f>E67*P67</f>
        <v>0</v>
      </c>
      <c r="R67" s="4">
        <f>E67+G67+I67+K67+L67+M67+O67+Q67</f>
        <v>0</v>
      </c>
      <c r="S67" s="4">
        <v>1.2</v>
      </c>
      <c r="T67" s="4">
        <f>(S67*R67)-R67</f>
        <v>0</v>
      </c>
      <c r="U67" s="6">
        <v>0.3</v>
      </c>
      <c r="V67" s="4">
        <f>R67*U67</f>
        <v>0</v>
      </c>
      <c r="W67" s="4">
        <f>R67+T67+V67</f>
        <v>0</v>
      </c>
      <c r="Y67" s="23" t="e">
        <f t="shared" si="23"/>
        <v>#DIV/0!</v>
      </c>
    </row>
    <row r="68" spans="2:25" x14ac:dyDescent="0.2">
      <c r="B68" s="13" t="s">
        <v>32</v>
      </c>
      <c r="C68" s="4"/>
      <c r="D68" s="64">
        <v>5737</v>
      </c>
      <c r="E68" s="4">
        <f t="shared" si="25"/>
        <v>0</v>
      </c>
      <c r="F68" s="6"/>
      <c r="G68" s="4">
        <f t="shared" si="26"/>
        <v>0</v>
      </c>
      <c r="H68" s="6"/>
      <c r="I68" s="4">
        <f t="shared" ref="I68:I87" si="27">E68*H68</f>
        <v>0</v>
      </c>
      <c r="J68" s="6"/>
      <c r="K68" s="4">
        <f t="shared" ref="K68:K87" si="28">E68*J68</f>
        <v>0</v>
      </c>
      <c r="L68" s="4"/>
      <c r="M68" s="4"/>
      <c r="N68" s="6"/>
      <c r="O68" s="4">
        <f t="shared" ref="O68:O87" si="29">E68*N68</f>
        <v>0</v>
      </c>
      <c r="P68" s="6"/>
      <c r="Q68" s="4">
        <f t="shared" ref="Q68:Q87" si="30">E68*P68</f>
        <v>0</v>
      </c>
      <c r="R68" s="4">
        <f t="shared" ref="R68:R87" si="31">E68+G68+I68+K68+L68+M68+O68+Q68</f>
        <v>0</v>
      </c>
      <c r="S68" s="4">
        <v>1.2</v>
      </c>
      <c r="T68" s="4">
        <f t="shared" ref="T68:T87" si="32">(S68*R68)-R68</f>
        <v>0</v>
      </c>
      <c r="U68" s="6">
        <v>0.3</v>
      </c>
      <c r="V68" s="4">
        <f t="shared" ref="V68:V87" si="33">R68*U68</f>
        <v>0</v>
      </c>
      <c r="W68" s="4">
        <f t="shared" ref="W68:W87" si="34">R68+T68+V68</f>
        <v>0</v>
      </c>
      <c r="Y68" s="23" t="e">
        <f t="shared" si="23"/>
        <v>#DIV/0!</v>
      </c>
    </row>
    <row r="69" spans="2:25" x14ac:dyDescent="0.2">
      <c r="B69" s="13" t="s">
        <v>56</v>
      </c>
      <c r="C69" s="4"/>
      <c r="D69" s="64">
        <v>4464</v>
      </c>
      <c r="E69" s="4">
        <f t="shared" si="25"/>
        <v>0</v>
      </c>
      <c r="F69" s="6"/>
      <c r="G69" s="4">
        <f t="shared" si="26"/>
        <v>0</v>
      </c>
      <c r="H69" s="6"/>
      <c r="I69" s="4">
        <f t="shared" si="27"/>
        <v>0</v>
      </c>
      <c r="J69" s="6"/>
      <c r="K69" s="4">
        <f t="shared" si="28"/>
        <v>0</v>
      </c>
      <c r="L69" s="4"/>
      <c r="M69" s="4"/>
      <c r="N69" s="6"/>
      <c r="O69" s="4">
        <f t="shared" si="29"/>
        <v>0</v>
      </c>
      <c r="P69" s="6"/>
      <c r="Q69" s="4">
        <f t="shared" si="30"/>
        <v>0</v>
      </c>
      <c r="R69" s="4">
        <f t="shared" si="31"/>
        <v>0</v>
      </c>
      <c r="S69" s="4">
        <v>1.2</v>
      </c>
      <c r="T69" s="4">
        <f t="shared" si="32"/>
        <v>0</v>
      </c>
      <c r="U69" s="6">
        <v>0.3</v>
      </c>
      <c r="V69" s="4">
        <f t="shared" si="33"/>
        <v>0</v>
      </c>
      <c r="W69" s="4">
        <f t="shared" si="34"/>
        <v>0</v>
      </c>
      <c r="Y69" s="23" t="e">
        <f t="shared" si="23"/>
        <v>#DIV/0!</v>
      </c>
    </row>
    <row r="70" spans="2:25" x14ac:dyDescent="0.2">
      <c r="B70" s="13" t="s">
        <v>28</v>
      </c>
      <c r="C70" s="4"/>
      <c r="D70" s="64">
        <v>4464</v>
      </c>
      <c r="E70" s="4">
        <f t="shared" si="25"/>
        <v>0</v>
      </c>
      <c r="F70" s="6"/>
      <c r="G70" s="4">
        <f t="shared" si="26"/>
        <v>0</v>
      </c>
      <c r="H70" s="6"/>
      <c r="I70" s="4">
        <f t="shared" si="27"/>
        <v>0</v>
      </c>
      <c r="J70" s="6"/>
      <c r="K70" s="4">
        <f t="shared" si="28"/>
        <v>0</v>
      </c>
      <c r="L70" s="4"/>
      <c r="M70" s="4"/>
      <c r="N70" s="6"/>
      <c r="O70" s="4">
        <f t="shared" si="29"/>
        <v>0</v>
      </c>
      <c r="P70" s="6"/>
      <c r="Q70" s="4">
        <f t="shared" si="30"/>
        <v>0</v>
      </c>
      <c r="R70" s="4">
        <f t="shared" si="31"/>
        <v>0</v>
      </c>
      <c r="S70" s="4">
        <v>1.2</v>
      </c>
      <c r="T70" s="4">
        <f t="shared" si="32"/>
        <v>0</v>
      </c>
      <c r="U70" s="6">
        <v>0.3</v>
      </c>
      <c r="V70" s="4">
        <f t="shared" si="33"/>
        <v>0</v>
      </c>
      <c r="W70" s="4">
        <f t="shared" si="34"/>
        <v>0</v>
      </c>
      <c r="Y70" s="23" t="e">
        <f t="shared" si="23"/>
        <v>#DIV/0!</v>
      </c>
    </row>
    <row r="71" spans="2:25" x14ac:dyDescent="0.2">
      <c r="B71" s="13" t="s">
        <v>69</v>
      </c>
      <c r="C71" s="4"/>
      <c r="D71" s="64">
        <v>4937</v>
      </c>
      <c r="E71" s="4">
        <f t="shared" si="25"/>
        <v>0</v>
      </c>
      <c r="F71" s="6"/>
      <c r="G71" s="4">
        <f t="shared" si="26"/>
        <v>0</v>
      </c>
      <c r="H71" s="6"/>
      <c r="I71" s="4">
        <f t="shared" si="27"/>
        <v>0</v>
      </c>
      <c r="J71" s="6"/>
      <c r="K71" s="4">
        <f t="shared" si="28"/>
        <v>0</v>
      </c>
      <c r="L71" s="4"/>
      <c r="M71" s="4"/>
      <c r="N71" s="6"/>
      <c r="O71" s="4">
        <f t="shared" si="29"/>
        <v>0</v>
      </c>
      <c r="P71" s="6"/>
      <c r="Q71" s="4">
        <f t="shared" si="30"/>
        <v>0</v>
      </c>
      <c r="R71" s="4">
        <f>E71+G71+I71+K71+L71+M71+O71+Q71</f>
        <v>0</v>
      </c>
      <c r="S71" s="4">
        <v>1.2</v>
      </c>
      <c r="T71" s="4">
        <f t="shared" si="32"/>
        <v>0</v>
      </c>
      <c r="U71" s="6">
        <v>0.3</v>
      </c>
      <c r="V71" s="4">
        <f t="shared" si="33"/>
        <v>0</v>
      </c>
      <c r="W71" s="4">
        <f t="shared" si="34"/>
        <v>0</v>
      </c>
      <c r="Y71" s="23" t="e">
        <f t="shared" si="23"/>
        <v>#DIV/0!</v>
      </c>
    </row>
    <row r="72" spans="2:25" x14ac:dyDescent="0.2">
      <c r="B72" s="13" t="s">
        <v>29</v>
      </c>
      <c r="C72" s="4"/>
      <c r="D72" s="64">
        <v>4937</v>
      </c>
      <c r="E72" s="4">
        <f t="shared" si="25"/>
        <v>0</v>
      </c>
      <c r="F72" s="6"/>
      <c r="G72" s="4">
        <f t="shared" si="26"/>
        <v>0</v>
      </c>
      <c r="H72" s="6"/>
      <c r="I72" s="4">
        <f t="shared" si="27"/>
        <v>0</v>
      </c>
      <c r="J72" s="6"/>
      <c r="K72" s="4">
        <f t="shared" si="28"/>
        <v>0</v>
      </c>
      <c r="L72" s="4"/>
      <c r="M72" s="4"/>
      <c r="N72" s="6"/>
      <c r="O72" s="4">
        <f t="shared" si="29"/>
        <v>0</v>
      </c>
      <c r="P72" s="6"/>
      <c r="Q72" s="4">
        <f t="shared" si="30"/>
        <v>0</v>
      </c>
      <c r="R72" s="4">
        <f t="shared" si="31"/>
        <v>0</v>
      </c>
      <c r="S72" s="4">
        <v>1.2</v>
      </c>
      <c r="T72" s="4">
        <f t="shared" si="32"/>
        <v>0</v>
      </c>
      <c r="U72" s="6">
        <v>0.3</v>
      </c>
      <c r="V72" s="4">
        <f t="shared" si="33"/>
        <v>0</v>
      </c>
      <c r="W72" s="4">
        <f t="shared" si="34"/>
        <v>0</v>
      </c>
      <c r="Y72" s="23" t="e">
        <f t="shared" si="23"/>
        <v>#DIV/0!</v>
      </c>
    </row>
    <row r="73" spans="2:25" x14ac:dyDescent="0.2">
      <c r="B73" s="10" t="s">
        <v>31</v>
      </c>
      <c r="C73" s="4"/>
      <c r="D73" s="64">
        <v>5381</v>
      </c>
      <c r="E73" s="4">
        <f t="shared" si="25"/>
        <v>0</v>
      </c>
      <c r="F73" s="6"/>
      <c r="G73" s="4">
        <f t="shared" si="26"/>
        <v>0</v>
      </c>
      <c r="H73" s="6"/>
      <c r="I73" s="4">
        <f t="shared" si="27"/>
        <v>0</v>
      </c>
      <c r="J73" s="6"/>
      <c r="K73" s="4">
        <f t="shared" si="28"/>
        <v>0</v>
      </c>
      <c r="L73" s="4"/>
      <c r="M73" s="4"/>
      <c r="N73" s="6"/>
      <c r="O73" s="4">
        <f t="shared" si="29"/>
        <v>0</v>
      </c>
      <c r="P73" s="6"/>
      <c r="Q73" s="4">
        <f t="shared" si="30"/>
        <v>0</v>
      </c>
      <c r="R73" s="4">
        <f t="shared" si="31"/>
        <v>0</v>
      </c>
      <c r="S73" s="4">
        <v>1.2</v>
      </c>
      <c r="T73" s="4">
        <f t="shared" si="32"/>
        <v>0</v>
      </c>
      <c r="U73" s="6">
        <v>0.3</v>
      </c>
      <c r="V73" s="4">
        <f t="shared" si="33"/>
        <v>0</v>
      </c>
      <c r="W73" s="4">
        <f t="shared" si="34"/>
        <v>0</v>
      </c>
      <c r="Y73" s="23" t="e">
        <f t="shared" si="23"/>
        <v>#DIV/0!</v>
      </c>
    </row>
    <row r="74" spans="2:25" x14ac:dyDescent="0.2">
      <c r="B74" s="14" t="s">
        <v>70</v>
      </c>
      <c r="C74" s="4"/>
      <c r="D74" s="64">
        <v>5737</v>
      </c>
      <c r="E74" s="4">
        <f t="shared" si="25"/>
        <v>0</v>
      </c>
      <c r="F74" s="6"/>
      <c r="G74" s="4">
        <f t="shared" si="26"/>
        <v>0</v>
      </c>
      <c r="H74" s="6"/>
      <c r="I74" s="4">
        <f t="shared" si="27"/>
        <v>0</v>
      </c>
      <c r="J74" s="6"/>
      <c r="K74" s="4">
        <f t="shared" si="28"/>
        <v>0</v>
      </c>
      <c r="L74" s="4"/>
      <c r="M74" s="4"/>
      <c r="N74" s="6"/>
      <c r="O74" s="4">
        <f t="shared" si="29"/>
        <v>0</v>
      </c>
      <c r="P74" s="6"/>
      <c r="Q74" s="4">
        <f t="shared" si="30"/>
        <v>0</v>
      </c>
      <c r="R74" s="4">
        <f t="shared" si="31"/>
        <v>0</v>
      </c>
      <c r="S74" s="4">
        <v>1.2</v>
      </c>
      <c r="T74" s="4">
        <f t="shared" si="32"/>
        <v>0</v>
      </c>
      <c r="U74" s="6">
        <v>0.3</v>
      </c>
      <c r="V74" s="4">
        <f t="shared" si="33"/>
        <v>0</v>
      </c>
      <c r="W74" s="4">
        <f t="shared" si="34"/>
        <v>0</v>
      </c>
      <c r="Y74" s="23" t="e">
        <f t="shared" si="23"/>
        <v>#DIV/0!</v>
      </c>
    </row>
    <row r="75" spans="2:25" x14ac:dyDescent="0.2">
      <c r="B75" s="14" t="s">
        <v>52</v>
      </c>
      <c r="C75" s="4"/>
      <c r="D75" s="64">
        <v>5737</v>
      </c>
      <c r="E75" s="4">
        <f t="shared" si="25"/>
        <v>0</v>
      </c>
      <c r="F75" s="6"/>
      <c r="G75" s="4">
        <f t="shared" si="26"/>
        <v>0</v>
      </c>
      <c r="H75" s="6"/>
      <c r="I75" s="4">
        <f t="shared" si="27"/>
        <v>0</v>
      </c>
      <c r="J75" s="6"/>
      <c r="K75" s="4">
        <f t="shared" si="28"/>
        <v>0</v>
      </c>
      <c r="L75" s="4"/>
      <c r="M75" s="4"/>
      <c r="N75" s="6"/>
      <c r="O75" s="4">
        <f t="shared" si="29"/>
        <v>0</v>
      </c>
      <c r="P75" s="6"/>
      <c r="Q75" s="4">
        <f t="shared" si="30"/>
        <v>0</v>
      </c>
      <c r="R75" s="4">
        <f t="shared" si="31"/>
        <v>0</v>
      </c>
      <c r="S75" s="4">
        <v>1.2</v>
      </c>
      <c r="T75" s="4">
        <f t="shared" si="32"/>
        <v>0</v>
      </c>
      <c r="U75" s="6">
        <v>0.3</v>
      </c>
      <c r="V75" s="4">
        <f t="shared" si="33"/>
        <v>0</v>
      </c>
      <c r="W75" s="4">
        <f t="shared" si="34"/>
        <v>0</v>
      </c>
      <c r="Y75" s="23" t="e">
        <f t="shared" si="23"/>
        <v>#DIV/0!</v>
      </c>
    </row>
    <row r="76" spans="2:25" x14ac:dyDescent="0.2">
      <c r="B76" s="10" t="s">
        <v>71</v>
      </c>
      <c r="C76" s="4"/>
      <c r="D76" s="64">
        <v>5677</v>
      </c>
      <c r="E76" s="4">
        <f t="shared" si="25"/>
        <v>0</v>
      </c>
      <c r="F76" s="6"/>
      <c r="G76" s="4">
        <f t="shared" si="26"/>
        <v>0</v>
      </c>
      <c r="H76" s="6"/>
      <c r="I76" s="4">
        <f t="shared" si="27"/>
        <v>0</v>
      </c>
      <c r="J76" s="6"/>
      <c r="K76" s="4">
        <f t="shared" si="28"/>
        <v>0</v>
      </c>
      <c r="L76" s="4"/>
      <c r="M76" s="4"/>
      <c r="N76" s="6"/>
      <c r="O76" s="4">
        <f t="shared" si="29"/>
        <v>0</v>
      </c>
      <c r="P76" s="6"/>
      <c r="Q76" s="4">
        <f t="shared" si="30"/>
        <v>0</v>
      </c>
      <c r="R76" s="4">
        <f t="shared" si="31"/>
        <v>0</v>
      </c>
      <c r="S76" s="4">
        <v>1.2</v>
      </c>
      <c r="T76" s="4">
        <f t="shared" si="32"/>
        <v>0</v>
      </c>
      <c r="U76" s="6">
        <v>0.3</v>
      </c>
      <c r="V76" s="4">
        <f t="shared" si="33"/>
        <v>0</v>
      </c>
      <c r="W76" s="4">
        <f t="shared" si="34"/>
        <v>0</v>
      </c>
      <c r="Y76" s="23" t="e">
        <f t="shared" si="23"/>
        <v>#DIV/0!</v>
      </c>
    </row>
    <row r="77" spans="2:25" x14ac:dyDescent="0.2">
      <c r="B77" s="12" t="s">
        <v>57</v>
      </c>
      <c r="C77" s="4"/>
      <c r="D77" s="64">
        <v>5737</v>
      </c>
      <c r="E77" s="4">
        <f t="shared" si="25"/>
        <v>0</v>
      </c>
      <c r="F77" s="6"/>
      <c r="G77" s="4">
        <f t="shared" si="26"/>
        <v>0</v>
      </c>
      <c r="H77" s="6"/>
      <c r="I77" s="4">
        <f t="shared" si="27"/>
        <v>0</v>
      </c>
      <c r="J77" s="6"/>
      <c r="K77" s="4">
        <f t="shared" si="28"/>
        <v>0</v>
      </c>
      <c r="L77" s="4"/>
      <c r="M77" s="4"/>
      <c r="N77" s="6"/>
      <c r="O77" s="4">
        <f t="shared" si="29"/>
        <v>0</v>
      </c>
      <c r="P77" s="6"/>
      <c r="Q77" s="4">
        <f t="shared" si="30"/>
        <v>0</v>
      </c>
      <c r="R77" s="4">
        <f t="shared" si="31"/>
        <v>0</v>
      </c>
      <c r="S77" s="4">
        <v>1.2</v>
      </c>
      <c r="T77" s="4">
        <f t="shared" si="32"/>
        <v>0</v>
      </c>
      <c r="U77" s="6">
        <v>0.3</v>
      </c>
      <c r="V77" s="4">
        <f t="shared" si="33"/>
        <v>0</v>
      </c>
      <c r="W77" s="4">
        <f t="shared" si="34"/>
        <v>0</v>
      </c>
      <c r="Y77" s="23" t="e">
        <f t="shared" si="23"/>
        <v>#DIV/0!</v>
      </c>
    </row>
    <row r="78" spans="2:25" x14ac:dyDescent="0.2">
      <c r="B78" s="12" t="s">
        <v>45</v>
      </c>
      <c r="C78" s="4"/>
      <c r="D78" s="64">
        <v>5737</v>
      </c>
      <c r="E78" s="4">
        <f t="shared" si="25"/>
        <v>0</v>
      </c>
      <c r="F78" s="6"/>
      <c r="G78" s="4">
        <f t="shared" si="26"/>
        <v>0</v>
      </c>
      <c r="H78" s="6"/>
      <c r="I78" s="4">
        <f t="shared" si="27"/>
        <v>0</v>
      </c>
      <c r="J78" s="6"/>
      <c r="K78" s="4">
        <f t="shared" si="28"/>
        <v>0</v>
      </c>
      <c r="L78" s="4"/>
      <c r="M78" s="4"/>
      <c r="N78" s="6"/>
      <c r="O78" s="4">
        <f t="shared" si="29"/>
        <v>0</v>
      </c>
      <c r="P78" s="6"/>
      <c r="Q78" s="4">
        <f t="shared" si="30"/>
        <v>0</v>
      </c>
      <c r="R78" s="4">
        <f t="shared" si="31"/>
        <v>0</v>
      </c>
      <c r="S78" s="4">
        <v>1.2</v>
      </c>
      <c r="T78" s="4">
        <f t="shared" si="32"/>
        <v>0</v>
      </c>
      <c r="U78" s="6">
        <v>0.3</v>
      </c>
      <c r="V78" s="4">
        <f t="shared" si="33"/>
        <v>0</v>
      </c>
      <c r="W78" s="4">
        <f t="shared" si="34"/>
        <v>0</v>
      </c>
      <c r="Y78" s="23" t="e">
        <f t="shared" si="23"/>
        <v>#DIV/0!</v>
      </c>
    </row>
    <row r="79" spans="2:25" x14ac:dyDescent="0.2">
      <c r="B79" s="12" t="s">
        <v>46</v>
      </c>
      <c r="C79" s="4"/>
      <c r="D79" s="64">
        <v>5737</v>
      </c>
      <c r="E79" s="4">
        <f t="shared" si="25"/>
        <v>0</v>
      </c>
      <c r="F79" s="6"/>
      <c r="G79" s="4">
        <f t="shared" si="26"/>
        <v>0</v>
      </c>
      <c r="H79" s="6"/>
      <c r="I79" s="4">
        <f t="shared" si="27"/>
        <v>0</v>
      </c>
      <c r="J79" s="6"/>
      <c r="K79" s="4">
        <f t="shared" si="28"/>
        <v>0</v>
      </c>
      <c r="L79" s="4"/>
      <c r="M79" s="4"/>
      <c r="N79" s="6"/>
      <c r="O79" s="4">
        <f t="shared" si="29"/>
        <v>0</v>
      </c>
      <c r="P79" s="6"/>
      <c r="Q79" s="4">
        <f t="shared" si="30"/>
        <v>0</v>
      </c>
      <c r="R79" s="4">
        <f t="shared" si="31"/>
        <v>0</v>
      </c>
      <c r="S79" s="4">
        <v>1.2</v>
      </c>
      <c r="T79" s="4">
        <f t="shared" si="32"/>
        <v>0</v>
      </c>
      <c r="U79" s="6">
        <v>0.3</v>
      </c>
      <c r="V79" s="4">
        <f t="shared" si="33"/>
        <v>0</v>
      </c>
      <c r="W79" s="4">
        <f t="shared" si="34"/>
        <v>0</v>
      </c>
      <c r="Y79" s="23" t="e">
        <f t="shared" si="23"/>
        <v>#DIV/0!</v>
      </c>
    </row>
    <row r="80" spans="2:25" x14ac:dyDescent="0.2">
      <c r="B80" s="12" t="s">
        <v>44</v>
      </c>
      <c r="C80" s="4"/>
      <c r="D80" s="64">
        <v>5737</v>
      </c>
      <c r="E80" s="4">
        <f t="shared" si="25"/>
        <v>0</v>
      </c>
      <c r="F80" s="6"/>
      <c r="G80" s="4">
        <f t="shared" si="26"/>
        <v>0</v>
      </c>
      <c r="H80" s="6"/>
      <c r="I80" s="4">
        <f t="shared" si="27"/>
        <v>0</v>
      </c>
      <c r="J80" s="6"/>
      <c r="K80" s="4">
        <f t="shared" si="28"/>
        <v>0</v>
      </c>
      <c r="L80" s="4"/>
      <c r="M80" s="4"/>
      <c r="N80" s="6"/>
      <c r="O80" s="4">
        <f t="shared" si="29"/>
        <v>0</v>
      </c>
      <c r="P80" s="6"/>
      <c r="Q80" s="4">
        <f t="shared" si="30"/>
        <v>0</v>
      </c>
      <c r="R80" s="4">
        <f t="shared" si="31"/>
        <v>0</v>
      </c>
      <c r="S80" s="4">
        <v>1.2</v>
      </c>
      <c r="T80" s="4">
        <f t="shared" si="32"/>
        <v>0</v>
      </c>
      <c r="U80" s="6">
        <v>0.3</v>
      </c>
      <c r="V80" s="4">
        <f t="shared" si="33"/>
        <v>0</v>
      </c>
      <c r="W80" s="4">
        <f t="shared" si="34"/>
        <v>0</v>
      </c>
      <c r="Y80" s="23" t="e">
        <f t="shared" si="23"/>
        <v>#DIV/0!</v>
      </c>
    </row>
    <row r="81" spans="2:25" x14ac:dyDescent="0.2">
      <c r="B81" s="12" t="s">
        <v>72</v>
      </c>
      <c r="C81" s="4"/>
      <c r="D81" s="64">
        <v>5677</v>
      </c>
      <c r="E81" s="4">
        <f t="shared" si="25"/>
        <v>0</v>
      </c>
      <c r="F81" s="6"/>
      <c r="G81" s="4">
        <f t="shared" si="26"/>
        <v>0</v>
      </c>
      <c r="H81" s="6"/>
      <c r="I81" s="4">
        <f t="shared" si="27"/>
        <v>0</v>
      </c>
      <c r="J81" s="6"/>
      <c r="K81" s="4">
        <f t="shared" si="28"/>
        <v>0</v>
      </c>
      <c r="L81" s="4"/>
      <c r="M81" s="4"/>
      <c r="N81" s="6"/>
      <c r="O81" s="4">
        <f t="shared" si="29"/>
        <v>0</v>
      </c>
      <c r="P81" s="6"/>
      <c r="Q81" s="4">
        <f t="shared" si="30"/>
        <v>0</v>
      </c>
      <c r="R81" s="4">
        <f t="shared" si="31"/>
        <v>0</v>
      </c>
      <c r="S81" s="4">
        <v>1.2</v>
      </c>
      <c r="T81" s="4">
        <f t="shared" si="32"/>
        <v>0</v>
      </c>
      <c r="U81" s="6">
        <v>0.3</v>
      </c>
      <c r="V81" s="4">
        <f t="shared" si="33"/>
        <v>0</v>
      </c>
      <c r="W81" s="4">
        <f t="shared" si="34"/>
        <v>0</v>
      </c>
      <c r="Y81" s="23" t="e">
        <f t="shared" ref="Y81:Y109" si="35">W81/C81</f>
        <v>#DIV/0!</v>
      </c>
    </row>
    <row r="82" spans="2:25" x14ac:dyDescent="0.2">
      <c r="B82" s="18" t="s">
        <v>86</v>
      </c>
      <c r="C82" s="4"/>
      <c r="D82" s="64">
        <v>4937</v>
      </c>
      <c r="E82" s="4">
        <f t="shared" si="25"/>
        <v>0</v>
      </c>
      <c r="F82" s="6"/>
      <c r="G82" s="4">
        <f t="shared" si="26"/>
        <v>0</v>
      </c>
      <c r="H82" s="6"/>
      <c r="I82" s="4">
        <f t="shared" si="27"/>
        <v>0</v>
      </c>
      <c r="J82" s="6"/>
      <c r="K82" s="4">
        <f>E82*J82</f>
        <v>0</v>
      </c>
      <c r="L82" s="4"/>
      <c r="M82" s="4"/>
      <c r="N82" s="6"/>
      <c r="O82" s="4">
        <f t="shared" si="29"/>
        <v>0</v>
      </c>
      <c r="P82" s="6"/>
      <c r="Q82" s="4">
        <f t="shared" si="30"/>
        <v>0</v>
      </c>
      <c r="R82" s="4">
        <f t="shared" si="31"/>
        <v>0</v>
      </c>
      <c r="S82" s="4">
        <v>1.2</v>
      </c>
      <c r="T82" s="4">
        <f t="shared" si="32"/>
        <v>0</v>
      </c>
      <c r="U82" s="6">
        <v>0.3</v>
      </c>
      <c r="V82" s="4">
        <f t="shared" si="33"/>
        <v>0</v>
      </c>
      <c r="W82" s="4">
        <f t="shared" si="34"/>
        <v>0</v>
      </c>
      <c r="Y82" s="23" t="e">
        <f t="shared" si="35"/>
        <v>#DIV/0!</v>
      </c>
    </row>
    <row r="83" spans="2:25" x14ac:dyDescent="0.2">
      <c r="B83" s="18" t="s">
        <v>51</v>
      </c>
      <c r="C83" s="4"/>
      <c r="D83" s="64">
        <v>5381</v>
      </c>
      <c r="E83" s="4">
        <f t="shared" si="25"/>
        <v>0</v>
      </c>
      <c r="F83" s="6"/>
      <c r="G83" s="4">
        <f t="shared" si="26"/>
        <v>0</v>
      </c>
      <c r="H83" s="6"/>
      <c r="I83" s="4">
        <f t="shared" si="27"/>
        <v>0</v>
      </c>
      <c r="J83" s="6"/>
      <c r="K83" s="4">
        <f t="shared" si="28"/>
        <v>0</v>
      </c>
      <c r="L83" s="4"/>
      <c r="M83" s="4"/>
      <c r="N83" s="6"/>
      <c r="O83" s="4">
        <f t="shared" si="29"/>
        <v>0</v>
      </c>
      <c r="P83" s="6"/>
      <c r="Q83" s="4">
        <f t="shared" si="30"/>
        <v>0</v>
      </c>
      <c r="R83" s="4">
        <f t="shared" si="31"/>
        <v>0</v>
      </c>
      <c r="S83" s="4">
        <v>1.2</v>
      </c>
      <c r="T83" s="4">
        <f t="shared" si="32"/>
        <v>0</v>
      </c>
      <c r="U83" s="6">
        <v>0.3</v>
      </c>
      <c r="V83" s="4">
        <f t="shared" si="33"/>
        <v>0</v>
      </c>
      <c r="W83" s="4">
        <f t="shared" si="34"/>
        <v>0</v>
      </c>
      <c r="Y83" s="23" t="e">
        <f t="shared" si="35"/>
        <v>#DIV/0!</v>
      </c>
    </row>
    <row r="84" spans="2:25" x14ac:dyDescent="0.2">
      <c r="B84" s="12"/>
      <c r="C84" s="4"/>
      <c r="D84" s="64"/>
      <c r="E84" s="4">
        <f t="shared" si="25"/>
        <v>0</v>
      </c>
      <c r="F84" s="6"/>
      <c r="G84" s="4">
        <f t="shared" si="26"/>
        <v>0</v>
      </c>
      <c r="H84" s="6"/>
      <c r="I84" s="4">
        <f t="shared" si="27"/>
        <v>0</v>
      </c>
      <c r="J84" s="6"/>
      <c r="K84" s="4">
        <f t="shared" si="28"/>
        <v>0</v>
      </c>
      <c r="L84" s="4"/>
      <c r="M84" s="4"/>
      <c r="N84" s="6"/>
      <c r="O84" s="4">
        <f t="shared" si="29"/>
        <v>0</v>
      </c>
      <c r="P84" s="6"/>
      <c r="Q84" s="4">
        <f t="shared" si="30"/>
        <v>0</v>
      </c>
      <c r="R84" s="4">
        <f>E84+G84+I84+K84+L84+M84+O84+Q84</f>
        <v>0</v>
      </c>
      <c r="S84" s="4">
        <v>1.2</v>
      </c>
      <c r="T84" s="4">
        <f t="shared" si="32"/>
        <v>0</v>
      </c>
      <c r="U84" s="6">
        <v>0.3</v>
      </c>
      <c r="V84" s="4">
        <f t="shared" si="33"/>
        <v>0</v>
      </c>
      <c r="W84" s="4">
        <f t="shared" si="34"/>
        <v>0</v>
      </c>
      <c r="Y84" s="23" t="e">
        <f t="shared" si="35"/>
        <v>#DIV/0!</v>
      </c>
    </row>
    <row r="85" spans="2:25" x14ac:dyDescent="0.2">
      <c r="B85" s="12"/>
      <c r="C85" s="4"/>
      <c r="D85" s="64"/>
      <c r="E85" s="4">
        <f t="shared" si="25"/>
        <v>0</v>
      </c>
      <c r="F85" s="6"/>
      <c r="G85" s="4">
        <f t="shared" si="26"/>
        <v>0</v>
      </c>
      <c r="H85" s="6"/>
      <c r="I85" s="4">
        <f t="shared" si="27"/>
        <v>0</v>
      </c>
      <c r="J85" s="6"/>
      <c r="K85" s="4">
        <f t="shared" si="28"/>
        <v>0</v>
      </c>
      <c r="L85" s="4"/>
      <c r="M85" s="4"/>
      <c r="N85" s="6"/>
      <c r="O85" s="4">
        <f t="shared" si="29"/>
        <v>0</v>
      </c>
      <c r="P85" s="6"/>
      <c r="Q85" s="4">
        <f t="shared" si="30"/>
        <v>0</v>
      </c>
      <c r="R85" s="4">
        <f t="shared" si="31"/>
        <v>0</v>
      </c>
      <c r="S85" s="4">
        <v>1.2</v>
      </c>
      <c r="T85" s="4">
        <f t="shared" si="32"/>
        <v>0</v>
      </c>
      <c r="U85" s="6">
        <v>0.3</v>
      </c>
      <c r="V85" s="4">
        <f t="shared" si="33"/>
        <v>0</v>
      </c>
      <c r="W85" s="4">
        <f t="shared" si="34"/>
        <v>0</v>
      </c>
      <c r="Y85" s="23" t="e">
        <f t="shared" si="35"/>
        <v>#DIV/0!</v>
      </c>
    </row>
    <row r="86" spans="2:25" x14ac:dyDescent="0.2">
      <c r="B86" s="12"/>
      <c r="C86" s="4"/>
      <c r="D86" s="64"/>
      <c r="E86" s="4">
        <f t="shared" si="25"/>
        <v>0</v>
      </c>
      <c r="F86" s="6"/>
      <c r="G86" s="4">
        <f t="shared" si="26"/>
        <v>0</v>
      </c>
      <c r="H86" s="6"/>
      <c r="I86" s="4">
        <f t="shared" si="27"/>
        <v>0</v>
      </c>
      <c r="J86" s="6"/>
      <c r="K86" s="4">
        <f t="shared" si="28"/>
        <v>0</v>
      </c>
      <c r="L86" s="4"/>
      <c r="M86" s="4"/>
      <c r="N86" s="6"/>
      <c r="O86" s="4">
        <f t="shared" si="29"/>
        <v>0</v>
      </c>
      <c r="P86" s="6"/>
      <c r="Q86" s="4">
        <f t="shared" si="30"/>
        <v>0</v>
      </c>
      <c r="R86" s="4">
        <f t="shared" si="31"/>
        <v>0</v>
      </c>
      <c r="S86" s="4">
        <v>1.2</v>
      </c>
      <c r="T86" s="4">
        <f t="shared" si="32"/>
        <v>0</v>
      </c>
      <c r="U86" s="6">
        <v>0.3</v>
      </c>
      <c r="V86" s="4">
        <f t="shared" si="33"/>
        <v>0</v>
      </c>
      <c r="W86" s="4">
        <f t="shared" si="34"/>
        <v>0</v>
      </c>
      <c r="Y86" s="23" t="e">
        <f t="shared" si="35"/>
        <v>#DIV/0!</v>
      </c>
    </row>
    <row r="87" spans="2:25" x14ac:dyDescent="0.2">
      <c r="B87" s="12"/>
      <c r="C87" s="4"/>
      <c r="D87" s="64"/>
      <c r="E87" s="4">
        <f t="shared" si="25"/>
        <v>0</v>
      </c>
      <c r="F87" s="6"/>
      <c r="G87" s="4">
        <f t="shared" si="26"/>
        <v>0</v>
      </c>
      <c r="H87" s="6"/>
      <c r="I87" s="4">
        <f t="shared" si="27"/>
        <v>0</v>
      </c>
      <c r="J87" s="6"/>
      <c r="K87" s="4">
        <f t="shared" si="28"/>
        <v>0</v>
      </c>
      <c r="L87" s="4"/>
      <c r="M87" s="4"/>
      <c r="N87" s="6"/>
      <c r="O87" s="4">
        <f t="shared" si="29"/>
        <v>0</v>
      </c>
      <c r="P87" s="6"/>
      <c r="Q87" s="4">
        <f t="shared" si="30"/>
        <v>0</v>
      </c>
      <c r="R87" s="4">
        <f t="shared" si="31"/>
        <v>0</v>
      </c>
      <c r="S87" s="4">
        <v>1.2</v>
      </c>
      <c r="T87" s="4">
        <f t="shared" si="32"/>
        <v>0</v>
      </c>
      <c r="U87" s="6">
        <v>0.3</v>
      </c>
      <c r="V87" s="4">
        <f t="shared" si="33"/>
        <v>0</v>
      </c>
      <c r="W87" s="4">
        <f t="shared" si="34"/>
        <v>0</v>
      </c>
      <c r="Y87" s="23" t="e">
        <f t="shared" si="35"/>
        <v>#DIV/0!</v>
      </c>
    </row>
    <row r="88" spans="2:25" x14ac:dyDescent="0.2">
      <c r="B88" s="15" t="s">
        <v>0</v>
      </c>
      <c r="C88" s="3">
        <f>C89+C90+C91+C92+C93+C94+C95+C96+C97+C98+C99+C100+C101+C102+C103+C104+C105+C106+C107+C108</f>
        <v>0</v>
      </c>
      <c r="D88" s="3">
        <f t="shared" ref="D88:W88" si="36">D89+D90+D91+D92+D93+D94+D95+D96+D97+D98+D99+D100+D101+D102+D103+D104+D105+D106+D107+D108</f>
        <v>71184</v>
      </c>
      <c r="E88" s="3">
        <f t="shared" si="36"/>
        <v>0</v>
      </c>
      <c r="F88" s="3"/>
      <c r="G88" s="3">
        <f t="shared" si="36"/>
        <v>0</v>
      </c>
      <c r="H88" s="3"/>
      <c r="I88" s="3">
        <f t="shared" si="36"/>
        <v>0</v>
      </c>
      <c r="J88" s="3"/>
      <c r="K88" s="3">
        <f t="shared" si="36"/>
        <v>0</v>
      </c>
      <c r="L88" s="3">
        <f t="shared" si="36"/>
        <v>0</v>
      </c>
      <c r="M88" s="3">
        <f t="shared" si="36"/>
        <v>0</v>
      </c>
      <c r="N88" s="3"/>
      <c r="O88" s="3">
        <f t="shared" si="36"/>
        <v>0</v>
      </c>
      <c r="P88" s="3"/>
      <c r="Q88" s="3">
        <f t="shared" si="36"/>
        <v>0</v>
      </c>
      <c r="R88" s="3">
        <f t="shared" si="36"/>
        <v>0</v>
      </c>
      <c r="S88" s="3"/>
      <c r="T88" s="3">
        <f t="shared" si="36"/>
        <v>0</v>
      </c>
      <c r="U88" s="3"/>
      <c r="V88" s="3">
        <f t="shared" si="36"/>
        <v>0</v>
      </c>
      <c r="W88" s="3">
        <f t="shared" si="36"/>
        <v>0</v>
      </c>
      <c r="Y88" s="23" t="e">
        <f t="shared" si="35"/>
        <v>#DIV/0!</v>
      </c>
    </row>
    <row r="89" spans="2:25" x14ac:dyDescent="0.2">
      <c r="B89" s="18" t="s">
        <v>87</v>
      </c>
      <c r="C89" s="4"/>
      <c r="D89" s="64">
        <v>4464</v>
      </c>
      <c r="E89" s="4">
        <f t="shared" ref="E89:E108" si="37">C89*D89</f>
        <v>0</v>
      </c>
      <c r="F89" s="6"/>
      <c r="G89" s="4">
        <f t="shared" ref="G89:G108" si="38">F89*E89</f>
        <v>0</v>
      </c>
      <c r="H89" s="6"/>
      <c r="I89" s="4">
        <f>E89*H89</f>
        <v>0</v>
      </c>
      <c r="J89" s="6"/>
      <c r="K89" s="4">
        <f>E89*J89</f>
        <v>0</v>
      </c>
      <c r="L89" s="4"/>
      <c r="M89" s="4"/>
      <c r="N89" s="6"/>
      <c r="O89" s="4">
        <f>E89*N89</f>
        <v>0</v>
      </c>
      <c r="P89" s="6"/>
      <c r="Q89" s="4">
        <f>E89*P89</f>
        <v>0</v>
      </c>
      <c r="R89" s="4">
        <f>E89+G89+I89+K89+L89+M89+O89+Q89</f>
        <v>0</v>
      </c>
      <c r="S89" s="4">
        <v>1.2</v>
      </c>
      <c r="T89" s="4">
        <f>(S89*R89)-R89</f>
        <v>0</v>
      </c>
      <c r="U89" s="6">
        <v>0.3</v>
      </c>
      <c r="V89" s="4">
        <f>R89*U89</f>
        <v>0</v>
      </c>
      <c r="W89" s="4">
        <f>R89+T89+V89</f>
        <v>0</v>
      </c>
      <c r="Y89" s="23" t="e">
        <f t="shared" si="35"/>
        <v>#DIV/0!</v>
      </c>
    </row>
    <row r="90" spans="2:25" ht="36.75" customHeight="1" x14ac:dyDescent="0.2">
      <c r="B90" s="10" t="s">
        <v>88</v>
      </c>
      <c r="C90" s="4"/>
      <c r="D90" s="64">
        <v>4464</v>
      </c>
      <c r="E90" s="4">
        <f>C90*D90</f>
        <v>0</v>
      </c>
      <c r="F90" s="6"/>
      <c r="G90" s="4">
        <f>F90*E90</f>
        <v>0</v>
      </c>
      <c r="H90" s="6"/>
      <c r="I90" s="4">
        <f t="shared" ref="I90:I108" si="39">E90*H90</f>
        <v>0</v>
      </c>
      <c r="J90" s="6"/>
      <c r="K90" s="4">
        <f>E90*J90</f>
        <v>0</v>
      </c>
      <c r="L90" s="4"/>
      <c r="M90" s="4"/>
      <c r="N90" s="6"/>
      <c r="O90" s="4">
        <f t="shared" ref="O90:O108" si="40">E90*N90</f>
        <v>0</v>
      </c>
      <c r="P90" s="6"/>
      <c r="Q90" s="4">
        <f t="shared" ref="Q90:Q108" si="41">E90*P90</f>
        <v>0</v>
      </c>
      <c r="R90" s="4">
        <f t="shared" ref="R90:R108" si="42">E90+G90+I90+K90+L90+M90+O90+Q90</f>
        <v>0</v>
      </c>
      <c r="S90" s="4">
        <v>1.2</v>
      </c>
      <c r="T90" s="4">
        <f t="shared" ref="T90:T108" si="43">(S90*R90)-R90</f>
        <v>0</v>
      </c>
      <c r="U90" s="6">
        <v>0.3</v>
      </c>
      <c r="V90" s="4">
        <f t="shared" ref="V90:V108" si="44">R90*U90</f>
        <v>0</v>
      </c>
      <c r="W90" s="4">
        <f t="shared" ref="W90:W108" si="45">R90+T90+V90</f>
        <v>0</v>
      </c>
      <c r="Y90" s="23" t="e">
        <f t="shared" si="35"/>
        <v>#DIV/0!</v>
      </c>
    </row>
    <row r="91" spans="2:25" ht="25.5" x14ac:dyDescent="0.2">
      <c r="B91" s="10" t="s">
        <v>89</v>
      </c>
      <c r="C91" s="4"/>
      <c r="D91" s="64">
        <v>4464</v>
      </c>
      <c r="E91" s="4">
        <f t="shared" si="37"/>
        <v>0</v>
      </c>
      <c r="F91" s="6"/>
      <c r="G91" s="4">
        <f t="shared" si="38"/>
        <v>0</v>
      </c>
      <c r="H91" s="6"/>
      <c r="I91" s="4">
        <f t="shared" si="39"/>
        <v>0</v>
      </c>
      <c r="J91" s="6"/>
      <c r="K91" s="4">
        <f t="shared" ref="K91:K108" si="46">E91*J91</f>
        <v>0</v>
      </c>
      <c r="L91" s="4"/>
      <c r="M91" s="4"/>
      <c r="N91" s="6"/>
      <c r="O91" s="4">
        <f t="shared" si="40"/>
        <v>0</v>
      </c>
      <c r="P91" s="6"/>
      <c r="Q91" s="4">
        <f t="shared" si="41"/>
        <v>0</v>
      </c>
      <c r="R91" s="4">
        <f t="shared" si="42"/>
        <v>0</v>
      </c>
      <c r="S91" s="4">
        <v>1.2</v>
      </c>
      <c r="T91" s="4">
        <f t="shared" si="43"/>
        <v>0</v>
      </c>
      <c r="U91" s="6">
        <v>0.3</v>
      </c>
      <c r="V91" s="4">
        <f t="shared" si="44"/>
        <v>0</v>
      </c>
      <c r="W91" s="4">
        <f t="shared" si="45"/>
        <v>0</v>
      </c>
      <c r="Y91" s="23" t="e">
        <f t="shared" si="35"/>
        <v>#DIV/0!</v>
      </c>
    </row>
    <row r="92" spans="2:25" x14ac:dyDescent="0.2">
      <c r="B92" s="18" t="s">
        <v>47</v>
      </c>
      <c r="C92" s="4"/>
      <c r="D92" s="64">
        <v>4444</v>
      </c>
      <c r="E92" s="4">
        <f t="shared" si="37"/>
        <v>0</v>
      </c>
      <c r="F92" s="6"/>
      <c r="G92" s="4">
        <f t="shared" si="38"/>
        <v>0</v>
      </c>
      <c r="H92" s="6"/>
      <c r="I92" s="4">
        <f t="shared" si="39"/>
        <v>0</v>
      </c>
      <c r="J92" s="6"/>
      <c r="K92" s="4">
        <f t="shared" si="46"/>
        <v>0</v>
      </c>
      <c r="L92" s="4"/>
      <c r="M92" s="4"/>
      <c r="N92" s="6"/>
      <c r="O92" s="4">
        <f t="shared" si="40"/>
        <v>0</v>
      </c>
      <c r="P92" s="6"/>
      <c r="Q92" s="4">
        <f t="shared" si="41"/>
        <v>0</v>
      </c>
      <c r="R92" s="4">
        <f t="shared" si="42"/>
        <v>0</v>
      </c>
      <c r="S92" s="4">
        <v>1.2</v>
      </c>
      <c r="T92" s="4">
        <f t="shared" si="43"/>
        <v>0</v>
      </c>
      <c r="U92" s="6">
        <v>0.3</v>
      </c>
      <c r="V92" s="4">
        <f t="shared" si="44"/>
        <v>0</v>
      </c>
      <c r="W92" s="4">
        <f t="shared" si="45"/>
        <v>0</v>
      </c>
      <c r="Y92" s="23" t="e">
        <f t="shared" si="35"/>
        <v>#DIV/0!</v>
      </c>
    </row>
    <row r="93" spans="2:25" x14ac:dyDescent="0.2">
      <c r="B93" s="18" t="s">
        <v>48</v>
      </c>
      <c r="C93" s="4"/>
      <c r="D93" s="64">
        <v>4444</v>
      </c>
      <c r="E93" s="4">
        <f t="shared" si="37"/>
        <v>0</v>
      </c>
      <c r="F93" s="6"/>
      <c r="G93" s="4">
        <f t="shared" si="38"/>
        <v>0</v>
      </c>
      <c r="H93" s="6"/>
      <c r="I93" s="4">
        <f t="shared" si="39"/>
        <v>0</v>
      </c>
      <c r="J93" s="6"/>
      <c r="K93" s="4">
        <f t="shared" si="46"/>
        <v>0</v>
      </c>
      <c r="L93" s="4"/>
      <c r="M93" s="4"/>
      <c r="N93" s="6"/>
      <c r="O93" s="4">
        <f t="shared" si="40"/>
        <v>0</v>
      </c>
      <c r="P93" s="6"/>
      <c r="Q93" s="4">
        <f t="shared" si="41"/>
        <v>0</v>
      </c>
      <c r="R93" s="4">
        <f t="shared" si="42"/>
        <v>0</v>
      </c>
      <c r="S93" s="4">
        <v>1.2</v>
      </c>
      <c r="T93" s="4">
        <f t="shared" si="43"/>
        <v>0</v>
      </c>
      <c r="U93" s="6">
        <v>0.3</v>
      </c>
      <c r="V93" s="4">
        <f t="shared" si="44"/>
        <v>0</v>
      </c>
      <c r="W93" s="4">
        <f t="shared" si="45"/>
        <v>0</v>
      </c>
      <c r="Y93" s="23" t="e">
        <f t="shared" si="35"/>
        <v>#DIV/0!</v>
      </c>
    </row>
    <row r="94" spans="2:25" x14ac:dyDescent="0.2">
      <c r="B94" s="18" t="s">
        <v>90</v>
      </c>
      <c r="C94" s="4"/>
      <c r="D94" s="64">
        <v>4444</v>
      </c>
      <c r="E94" s="4">
        <f t="shared" si="37"/>
        <v>0</v>
      </c>
      <c r="F94" s="6"/>
      <c r="G94" s="4">
        <f t="shared" si="38"/>
        <v>0</v>
      </c>
      <c r="H94" s="6"/>
      <c r="I94" s="4">
        <f t="shared" si="39"/>
        <v>0</v>
      </c>
      <c r="J94" s="6"/>
      <c r="K94" s="4">
        <f t="shared" si="46"/>
        <v>0</v>
      </c>
      <c r="L94" s="4"/>
      <c r="M94" s="4"/>
      <c r="N94" s="6"/>
      <c r="O94" s="4">
        <f t="shared" si="40"/>
        <v>0</v>
      </c>
      <c r="P94" s="6"/>
      <c r="Q94" s="4">
        <f t="shared" si="41"/>
        <v>0</v>
      </c>
      <c r="R94" s="4">
        <f>E94+G94+I94+K94+L94+M94+O94+Q94</f>
        <v>0</v>
      </c>
      <c r="S94" s="4">
        <v>1.2</v>
      </c>
      <c r="T94" s="4">
        <f t="shared" si="43"/>
        <v>0</v>
      </c>
      <c r="U94" s="6">
        <v>0.3</v>
      </c>
      <c r="V94" s="4">
        <f t="shared" si="44"/>
        <v>0</v>
      </c>
      <c r="W94" s="4">
        <f t="shared" si="45"/>
        <v>0</v>
      </c>
      <c r="Y94" s="23" t="e">
        <f t="shared" si="35"/>
        <v>#DIV/0!</v>
      </c>
    </row>
    <row r="95" spans="2:25" x14ac:dyDescent="0.2">
      <c r="B95" s="18" t="s">
        <v>91</v>
      </c>
      <c r="C95" s="4"/>
      <c r="D95" s="64">
        <v>4444</v>
      </c>
      <c r="E95" s="4">
        <f t="shared" si="37"/>
        <v>0</v>
      </c>
      <c r="F95" s="6"/>
      <c r="G95" s="4">
        <f t="shared" si="38"/>
        <v>0</v>
      </c>
      <c r="H95" s="6"/>
      <c r="I95" s="4">
        <f t="shared" si="39"/>
        <v>0</v>
      </c>
      <c r="J95" s="6"/>
      <c r="K95" s="4">
        <f t="shared" si="46"/>
        <v>0</v>
      </c>
      <c r="L95" s="4"/>
      <c r="M95" s="4"/>
      <c r="N95" s="6"/>
      <c r="O95" s="4">
        <f t="shared" si="40"/>
        <v>0</v>
      </c>
      <c r="P95" s="6"/>
      <c r="Q95" s="4">
        <f t="shared" si="41"/>
        <v>0</v>
      </c>
      <c r="R95" s="4">
        <f t="shared" si="42"/>
        <v>0</v>
      </c>
      <c r="S95" s="4">
        <v>1.2</v>
      </c>
      <c r="T95" s="4">
        <f t="shared" si="43"/>
        <v>0</v>
      </c>
      <c r="U95" s="6">
        <v>0.3</v>
      </c>
      <c r="V95" s="4">
        <f t="shared" si="44"/>
        <v>0</v>
      </c>
      <c r="W95" s="4">
        <f t="shared" si="45"/>
        <v>0</v>
      </c>
      <c r="Y95" s="23" t="e">
        <f t="shared" si="35"/>
        <v>#DIV/0!</v>
      </c>
    </row>
    <row r="96" spans="2:25" x14ac:dyDescent="0.2">
      <c r="B96" s="18" t="s">
        <v>25</v>
      </c>
      <c r="C96" s="4"/>
      <c r="D96" s="64">
        <v>4444</v>
      </c>
      <c r="E96" s="4">
        <f t="shared" si="37"/>
        <v>0</v>
      </c>
      <c r="F96" s="6"/>
      <c r="G96" s="4">
        <f t="shared" si="38"/>
        <v>0</v>
      </c>
      <c r="H96" s="6"/>
      <c r="I96" s="4">
        <f t="shared" si="39"/>
        <v>0</v>
      </c>
      <c r="J96" s="6"/>
      <c r="K96" s="4">
        <f t="shared" si="46"/>
        <v>0</v>
      </c>
      <c r="L96" s="4"/>
      <c r="M96" s="4"/>
      <c r="N96" s="6"/>
      <c r="O96" s="4">
        <f t="shared" si="40"/>
        <v>0</v>
      </c>
      <c r="P96" s="6"/>
      <c r="Q96" s="4">
        <f t="shared" si="41"/>
        <v>0</v>
      </c>
      <c r="R96" s="4">
        <f t="shared" si="42"/>
        <v>0</v>
      </c>
      <c r="S96" s="4">
        <v>1.2</v>
      </c>
      <c r="T96" s="4">
        <f t="shared" si="43"/>
        <v>0</v>
      </c>
      <c r="U96" s="6">
        <v>0.3</v>
      </c>
      <c r="V96" s="4">
        <f t="shared" si="44"/>
        <v>0</v>
      </c>
      <c r="W96" s="4">
        <f t="shared" si="45"/>
        <v>0</v>
      </c>
      <c r="Y96" s="23" t="e">
        <f t="shared" si="35"/>
        <v>#DIV/0!</v>
      </c>
    </row>
    <row r="97" spans="2:25" x14ac:dyDescent="0.2">
      <c r="B97" s="18" t="s">
        <v>26</v>
      </c>
      <c r="C97" s="4"/>
      <c r="D97" s="64">
        <v>4444</v>
      </c>
      <c r="E97" s="4">
        <f t="shared" si="37"/>
        <v>0</v>
      </c>
      <c r="F97" s="6"/>
      <c r="G97" s="4">
        <f t="shared" si="38"/>
        <v>0</v>
      </c>
      <c r="H97" s="6"/>
      <c r="I97" s="4">
        <f t="shared" si="39"/>
        <v>0</v>
      </c>
      <c r="J97" s="6"/>
      <c r="K97" s="4">
        <f t="shared" si="46"/>
        <v>0</v>
      </c>
      <c r="L97" s="4"/>
      <c r="M97" s="4"/>
      <c r="N97" s="6"/>
      <c r="O97" s="4">
        <f t="shared" si="40"/>
        <v>0</v>
      </c>
      <c r="P97" s="6"/>
      <c r="Q97" s="4">
        <f t="shared" si="41"/>
        <v>0</v>
      </c>
      <c r="R97" s="4">
        <f t="shared" si="42"/>
        <v>0</v>
      </c>
      <c r="S97" s="4">
        <v>1.2</v>
      </c>
      <c r="T97" s="4">
        <f t="shared" si="43"/>
        <v>0</v>
      </c>
      <c r="U97" s="6">
        <v>0.3</v>
      </c>
      <c r="V97" s="4">
        <f t="shared" si="44"/>
        <v>0</v>
      </c>
      <c r="W97" s="4">
        <f t="shared" si="45"/>
        <v>0</v>
      </c>
      <c r="Y97" s="23" t="e">
        <f t="shared" si="35"/>
        <v>#DIV/0!</v>
      </c>
    </row>
    <row r="98" spans="2:25" x14ac:dyDescent="0.2">
      <c r="B98" s="18" t="s">
        <v>27</v>
      </c>
      <c r="C98" s="4"/>
      <c r="D98" s="64">
        <v>4444</v>
      </c>
      <c r="E98" s="4">
        <f t="shared" si="37"/>
        <v>0</v>
      </c>
      <c r="F98" s="6"/>
      <c r="G98" s="4">
        <f t="shared" si="38"/>
        <v>0</v>
      </c>
      <c r="H98" s="6"/>
      <c r="I98" s="4">
        <f t="shared" si="39"/>
        <v>0</v>
      </c>
      <c r="J98" s="6"/>
      <c r="K98" s="4">
        <f t="shared" si="46"/>
        <v>0</v>
      </c>
      <c r="L98" s="4"/>
      <c r="M98" s="4"/>
      <c r="N98" s="6"/>
      <c r="O98" s="4">
        <f t="shared" si="40"/>
        <v>0</v>
      </c>
      <c r="P98" s="6"/>
      <c r="Q98" s="4">
        <f t="shared" si="41"/>
        <v>0</v>
      </c>
      <c r="R98" s="4">
        <f t="shared" si="42"/>
        <v>0</v>
      </c>
      <c r="S98" s="4">
        <v>1.2</v>
      </c>
      <c r="T98" s="4">
        <f t="shared" si="43"/>
        <v>0</v>
      </c>
      <c r="U98" s="6">
        <v>0.3</v>
      </c>
      <c r="V98" s="4">
        <f t="shared" si="44"/>
        <v>0</v>
      </c>
      <c r="W98" s="4">
        <f t="shared" si="45"/>
        <v>0</v>
      </c>
      <c r="Y98" s="23" t="e">
        <f t="shared" si="35"/>
        <v>#DIV/0!</v>
      </c>
    </row>
    <row r="99" spans="2:25" x14ac:dyDescent="0.2">
      <c r="B99" s="18" t="s">
        <v>49</v>
      </c>
      <c r="C99" s="4"/>
      <c r="D99" s="64">
        <v>4444</v>
      </c>
      <c r="E99" s="4">
        <f t="shared" si="37"/>
        <v>0</v>
      </c>
      <c r="F99" s="6"/>
      <c r="G99" s="4">
        <f t="shared" si="38"/>
        <v>0</v>
      </c>
      <c r="H99" s="6"/>
      <c r="I99" s="4">
        <f t="shared" si="39"/>
        <v>0</v>
      </c>
      <c r="J99" s="6"/>
      <c r="K99" s="4">
        <f t="shared" si="46"/>
        <v>0</v>
      </c>
      <c r="L99" s="4"/>
      <c r="M99" s="4"/>
      <c r="N99" s="6"/>
      <c r="O99" s="4">
        <f t="shared" si="40"/>
        <v>0</v>
      </c>
      <c r="P99" s="6"/>
      <c r="Q99" s="4">
        <f t="shared" si="41"/>
        <v>0</v>
      </c>
      <c r="R99" s="4">
        <f t="shared" si="42"/>
        <v>0</v>
      </c>
      <c r="S99" s="4">
        <v>1.2</v>
      </c>
      <c r="T99" s="4">
        <f t="shared" si="43"/>
        <v>0</v>
      </c>
      <c r="U99" s="6">
        <v>0.3</v>
      </c>
      <c r="V99" s="4">
        <f t="shared" si="44"/>
        <v>0</v>
      </c>
      <c r="W99" s="4">
        <f t="shared" si="45"/>
        <v>0</v>
      </c>
      <c r="Y99" s="23" t="e">
        <f t="shared" si="35"/>
        <v>#DIV/0!</v>
      </c>
    </row>
    <row r="100" spans="2:25" x14ac:dyDescent="0.2">
      <c r="B100" s="18" t="s">
        <v>50</v>
      </c>
      <c r="C100" s="4"/>
      <c r="D100" s="64">
        <v>4444</v>
      </c>
      <c r="E100" s="4">
        <f t="shared" si="37"/>
        <v>0</v>
      </c>
      <c r="F100" s="6"/>
      <c r="G100" s="4">
        <f t="shared" si="38"/>
        <v>0</v>
      </c>
      <c r="H100" s="6"/>
      <c r="I100" s="4">
        <f t="shared" si="39"/>
        <v>0</v>
      </c>
      <c r="J100" s="6"/>
      <c r="K100" s="4">
        <f t="shared" si="46"/>
        <v>0</v>
      </c>
      <c r="L100" s="4"/>
      <c r="M100" s="4"/>
      <c r="N100" s="6"/>
      <c r="O100" s="4">
        <f t="shared" si="40"/>
        <v>0</v>
      </c>
      <c r="P100" s="6"/>
      <c r="Q100" s="4">
        <f t="shared" si="41"/>
        <v>0</v>
      </c>
      <c r="R100" s="4">
        <f t="shared" si="42"/>
        <v>0</v>
      </c>
      <c r="S100" s="4">
        <v>1.2</v>
      </c>
      <c r="T100" s="4">
        <f t="shared" si="43"/>
        <v>0</v>
      </c>
      <c r="U100" s="6">
        <v>0.3</v>
      </c>
      <c r="V100" s="4">
        <f t="shared" si="44"/>
        <v>0</v>
      </c>
      <c r="W100" s="4">
        <f t="shared" si="45"/>
        <v>0</v>
      </c>
      <c r="Y100" s="23" t="e">
        <f t="shared" si="35"/>
        <v>#DIV/0!</v>
      </c>
    </row>
    <row r="101" spans="2:25" x14ac:dyDescent="0.2">
      <c r="B101" s="12" t="s">
        <v>101</v>
      </c>
      <c r="C101" s="4"/>
      <c r="D101" s="60">
        <v>4464</v>
      </c>
      <c r="E101" s="4">
        <f t="shared" si="37"/>
        <v>0</v>
      </c>
      <c r="F101" s="6"/>
      <c r="G101" s="4">
        <f t="shared" si="38"/>
        <v>0</v>
      </c>
      <c r="H101" s="6"/>
      <c r="I101" s="4">
        <f t="shared" si="39"/>
        <v>0</v>
      </c>
      <c r="J101" s="6"/>
      <c r="K101" s="4">
        <f t="shared" si="46"/>
        <v>0</v>
      </c>
      <c r="L101" s="4"/>
      <c r="M101" s="4"/>
      <c r="N101" s="6"/>
      <c r="O101" s="4">
        <f t="shared" si="40"/>
        <v>0</v>
      </c>
      <c r="P101" s="6"/>
      <c r="Q101" s="4">
        <f t="shared" si="41"/>
        <v>0</v>
      </c>
      <c r="R101" s="4">
        <f t="shared" si="42"/>
        <v>0</v>
      </c>
      <c r="S101" s="4">
        <v>1.2</v>
      </c>
      <c r="T101" s="4">
        <f t="shared" si="43"/>
        <v>0</v>
      </c>
      <c r="U101" s="6">
        <v>0.3</v>
      </c>
      <c r="V101" s="4">
        <f t="shared" si="44"/>
        <v>0</v>
      </c>
      <c r="W101" s="4">
        <f t="shared" si="45"/>
        <v>0</v>
      </c>
      <c r="Y101" s="23" t="e">
        <f t="shared" si="35"/>
        <v>#DIV/0!</v>
      </c>
    </row>
    <row r="102" spans="2:25" x14ac:dyDescent="0.2">
      <c r="B102" s="12" t="s">
        <v>25</v>
      </c>
      <c r="C102" s="4"/>
      <c r="D102" s="59">
        <v>4444</v>
      </c>
      <c r="E102" s="4">
        <f t="shared" si="37"/>
        <v>0</v>
      </c>
      <c r="F102" s="6"/>
      <c r="G102" s="4">
        <f t="shared" si="38"/>
        <v>0</v>
      </c>
      <c r="H102" s="6"/>
      <c r="I102" s="4">
        <f t="shared" si="39"/>
        <v>0</v>
      </c>
      <c r="J102" s="6"/>
      <c r="K102" s="4">
        <f t="shared" si="46"/>
        <v>0</v>
      </c>
      <c r="L102" s="4"/>
      <c r="M102" s="4"/>
      <c r="N102" s="6"/>
      <c r="O102" s="4">
        <f t="shared" si="40"/>
        <v>0</v>
      </c>
      <c r="P102" s="6"/>
      <c r="Q102" s="4">
        <f t="shared" si="41"/>
        <v>0</v>
      </c>
      <c r="R102" s="4">
        <f t="shared" si="42"/>
        <v>0</v>
      </c>
      <c r="S102" s="4">
        <v>1.2</v>
      </c>
      <c r="T102" s="4">
        <f t="shared" si="43"/>
        <v>0</v>
      </c>
      <c r="U102" s="6">
        <v>0.3</v>
      </c>
      <c r="V102" s="4">
        <f t="shared" si="44"/>
        <v>0</v>
      </c>
      <c r="W102" s="4">
        <f t="shared" si="45"/>
        <v>0</v>
      </c>
      <c r="Y102" s="23" t="e">
        <f t="shared" si="35"/>
        <v>#DIV/0!</v>
      </c>
    </row>
    <row r="103" spans="2:25" x14ac:dyDescent="0.2">
      <c r="B103" s="12" t="s">
        <v>102</v>
      </c>
      <c r="C103" s="4"/>
      <c r="D103" s="59">
        <v>4444</v>
      </c>
      <c r="E103" s="4">
        <f t="shared" si="37"/>
        <v>0</v>
      </c>
      <c r="F103" s="6"/>
      <c r="G103" s="4">
        <f t="shared" si="38"/>
        <v>0</v>
      </c>
      <c r="H103" s="6"/>
      <c r="I103" s="4">
        <f t="shared" si="39"/>
        <v>0</v>
      </c>
      <c r="J103" s="6"/>
      <c r="K103" s="4">
        <f t="shared" si="46"/>
        <v>0</v>
      </c>
      <c r="L103" s="4"/>
      <c r="M103" s="4"/>
      <c r="N103" s="6"/>
      <c r="O103" s="4">
        <f t="shared" si="40"/>
        <v>0</v>
      </c>
      <c r="P103" s="6"/>
      <c r="Q103" s="4">
        <f t="shared" si="41"/>
        <v>0</v>
      </c>
      <c r="R103" s="4">
        <f>E103+G103+I103+K103+L103+M103+O103+Q103</f>
        <v>0</v>
      </c>
      <c r="S103" s="4">
        <v>1.2</v>
      </c>
      <c r="T103" s="4">
        <f>(S103*R103)-R103</f>
        <v>0</v>
      </c>
      <c r="U103" s="6">
        <v>0.3</v>
      </c>
      <c r="V103" s="4">
        <f t="shared" si="44"/>
        <v>0</v>
      </c>
      <c r="W103" s="4">
        <f t="shared" si="45"/>
        <v>0</v>
      </c>
      <c r="Y103" s="23" t="e">
        <f t="shared" si="35"/>
        <v>#DIV/0!</v>
      </c>
    </row>
    <row r="104" spans="2:25" x14ac:dyDescent="0.2">
      <c r="B104" s="12" t="s">
        <v>26</v>
      </c>
      <c r="C104" s="4"/>
      <c r="D104" s="59">
        <v>4444</v>
      </c>
      <c r="E104" s="4">
        <f t="shared" si="37"/>
        <v>0</v>
      </c>
      <c r="F104" s="6"/>
      <c r="G104" s="4">
        <f t="shared" si="38"/>
        <v>0</v>
      </c>
      <c r="H104" s="6"/>
      <c r="I104" s="4">
        <f t="shared" si="39"/>
        <v>0</v>
      </c>
      <c r="J104" s="6"/>
      <c r="K104" s="4">
        <f t="shared" si="46"/>
        <v>0</v>
      </c>
      <c r="L104" s="4"/>
      <c r="M104" s="4"/>
      <c r="N104" s="6"/>
      <c r="O104" s="4">
        <f t="shared" si="40"/>
        <v>0</v>
      </c>
      <c r="P104" s="6"/>
      <c r="Q104" s="4">
        <f t="shared" si="41"/>
        <v>0</v>
      </c>
      <c r="R104" s="4">
        <f t="shared" si="42"/>
        <v>0</v>
      </c>
      <c r="S104" s="4">
        <v>1.2</v>
      </c>
      <c r="T104" s="4">
        <f t="shared" si="43"/>
        <v>0</v>
      </c>
      <c r="U104" s="6">
        <v>0.3</v>
      </c>
      <c r="V104" s="4">
        <f t="shared" si="44"/>
        <v>0</v>
      </c>
      <c r="W104" s="4">
        <f t="shared" si="45"/>
        <v>0</v>
      </c>
      <c r="Y104" s="23" t="e">
        <f t="shared" si="35"/>
        <v>#DIV/0!</v>
      </c>
    </row>
    <row r="105" spans="2:25" s="56" customFormat="1" x14ac:dyDescent="0.2">
      <c r="B105" s="12"/>
      <c r="C105" s="4"/>
      <c r="D105" s="59"/>
      <c r="E105" s="4">
        <f t="shared" si="37"/>
        <v>0</v>
      </c>
      <c r="F105" s="6"/>
      <c r="G105" s="4">
        <f t="shared" si="38"/>
        <v>0</v>
      </c>
      <c r="H105" s="6"/>
      <c r="I105" s="4">
        <f t="shared" si="39"/>
        <v>0</v>
      </c>
      <c r="J105" s="6"/>
      <c r="K105" s="4">
        <f t="shared" si="46"/>
        <v>0</v>
      </c>
      <c r="L105" s="4"/>
      <c r="M105" s="4"/>
      <c r="N105" s="6"/>
      <c r="O105" s="4">
        <f t="shared" si="40"/>
        <v>0</v>
      </c>
      <c r="P105" s="6"/>
      <c r="Q105" s="4">
        <f t="shared" si="41"/>
        <v>0</v>
      </c>
      <c r="R105" s="4">
        <f>E105+G105+I105+K105+L105+M105+O105+Q105</f>
        <v>0</v>
      </c>
      <c r="S105" s="4">
        <v>1.2</v>
      </c>
      <c r="T105" s="4">
        <f t="shared" si="43"/>
        <v>0</v>
      </c>
      <c r="U105" s="6">
        <v>0.3</v>
      </c>
      <c r="V105" s="4">
        <f t="shared" si="44"/>
        <v>0</v>
      </c>
      <c r="W105" s="4">
        <f t="shared" si="45"/>
        <v>0</v>
      </c>
      <c r="Y105" s="56" t="e">
        <f t="shared" si="35"/>
        <v>#DIV/0!</v>
      </c>
    </row>
    <row r="106" spans="2:25" s="56" customFormat="1" x14ac:dyDescent="0.2">
      <c r="B106" s="12"/>
      <c r="C106" s="4"/>
      <c r="D106" s="59"/>
      <c r="E106" s="4">
        <f t="shared" si="37"/>
        <v>0</v>
      </c>
      <c r="F106" s="6"/>
      <c r="G106" s="4">
        <f t="shared" si="38"/>
        <v>0</v>
      </c>
      <c r="H106" s="6"/>
      <c r="I106" s="4">
        <f t="shared" si="39"/>
        <v>0</v>
      </c>
      <c r="J106" s="6"/>
      <c r="K106" s="4">
        <f t="shared" si="46"/>
        <v>0</v>
      </c>
      <c r="L106" s="4"/>
      <c r="M106" s="4"/>
      <c r="N106" s="6"/>
      <c r="O106" s="4">
        <f t="shared" si="40"/>
        <v>0</v>
      </c>
      <c r="P106" s="6"/>
      <c r="Q106" s="4">
        <f t="shared" si="41"/>
        <v>0</v>
      </c>
      <c r="R106" s="4">
        <f t="shared" si="42"/>
        <v>0</v>
      </c>
      <c r="S106" s="4">
        <v>1.2</v>
      </c>
      <c r="T106" s="4">
        <f t="shared" si="43"/>
        <v>0</v>
      </c>
      <c r="U106" s="6">
        <v>0.3</v>
      </c>
      <c r="V106" s="4">
        <f t="shared" si="44"/>
        <v>0</v>
      </c>
      <c r="W106" s="4">
        <f t="shared" si="45"/>
        <v>0</v>
      </c>
      <c r="Y106" s="56" t="e">
        <f t="shared" si="35"/>
        <v>#DIV/0!</v>
      </c>
    </row>
    <row r="107" spans="2:25" s="56" customFormat="1" x14ac:dyDescent="0.2">
      <c r="B107" s="12"/>
      <c r="C107" s="4"/>
      <c r="D107" s="59"/>
      <c r="E107" s="4">
        <f t="shared" si="37"/>
        <v>0</v>
      </c>
      <c r="F107" s="6"/>
      <c r="G107" s="4">
        <f t="shared" si="38"/>
        <v>0</v>
      </c>
      <c r="H107" s="6"/>
      <c r="I107" s="4">
        <f t="shared" si="39"/>
        <v>0</v>
      </c>
      <c r="J107" s="6"/>
      <c r="K107" s="4">
        <f t="shared" si="46"/>
        <v>0</v>
      </c>
      <c r="L107" s="4"/>
      <c r="M107" s="4"/>
      <c r="N107" s="6"/>
      <c r="O107" s="4">
        <f t="shared" si="40"/>
        <v>0</v>
      </c>
      <c r="P107" s="6"/>
      <c r="Q107" s="4">
        <f t="shared" si="41"/>
        <v>0</v>
      </c>
      <c r="R107" s="4">
        <f>E107+G107+I107+K107+L107+M107+O107+Q107</f>
        <v>0</v>
      </c>
      <c r="S107" s="4">
        <v>1.2</v>
      </c>
      <c r="T107" s="4">
        <f t="shared" si="43"/>
        <v>0</v>
      </c>
      <c r="U107" s="6">
        <v>0.3</v>
      </c>
      <c r="V107" s="4">
        <f t="shared" si="44"/>
        <v>0</v>
      </c>
      <c r="W107" s="4">
        <f t="shared" si="45"/>
        <v>0</v>
      </c>
      <c r="Y107" s="56" t="e">
        <f t="shared" si="35"/>
        <v>#DIV/0!</v>
      </c>
    </row>
    <row r="108" spans="2:25" s="56" customFormat="1" x14ac:dyDescent="0.2">
      <c r="B108" s="12"/>
      <c r="C108" s="4"/>
      <c r="D108" s="59"/>
      <c r="E108" s="4">
        <f t="shared" si="37"/>
        <v>0</v>
      </c>
      <c r="F108" s="6"/>
      <c r="G108" s="4">
        <f t="shared" si="38"/>
        <v>0</v>
      </c>
      <c r="H108" s="6"/>
      <c r="I108" s="4">
        <f t="shared" si="39"/>
        <v>0</v>
      </c>
      <c r="J108" s="6"/>
      <c r="K108" s="4">
        <f t="shared" si="46"/>
        <v>0</v>
      </c>
      <c r="L108" s="4"/>
      <c r="M108" s="4"/>
      <c r="N108" s="6"/>
      <c r="O108" s="4">
        <f t="shared" si="40"/>
        <v>0</v>
      </c>
      <c r="P108" s="6"/>
      <c r="Q108" s="4">
        <f t="shared" si="41"/>
        <v>0</v>
      </c>
      <c r="R108" s="4">
        <f t="shared" si="42"/>
        <v>0</v>
      </c>
      <c r="S108" s="4">
        <v>1.2</v>
      </c>
      <c r="T108" s="4">
        <f t="shared" si="43"/>
        <v>0</v>
      </c>
      <c r="U108" s="6">
        <v>0.3</v>
      </c>
      <c r="V108" s="4">
        <f t="shared" si="44"/>
        <v>0</v>
      </c>
      <c r="W108" s="4">
        <f t="shared" si="45"/>
        <v>0</v>
      </c>
      <c r="Y108" s="56" t="e">
        <f t="shared" si="35"/>
        <v>#DIV/0!</v>
      </c>
    </row>
    <row r="109" spans="2:25" x14ac:dyDescent="0.2">
      <c r="B109" s="15"/>
      <c r="C109" s="3">
        <f>C17+C40+C41+C66+C88</f>
        <v>0</v>
      </c>
      <c r="D109" s="63">
        <f>D17+D40+D41+D66+D88</f>
        <v>289956</v>
      </c>
      <c r="E109" s="3">
        <f t="shared" ref="E109:V109" si="47">E17+E40+E41+E66+E88</f>
        <v>0</v>
      </c>
      <c r="F109" s="3"/>
      <c r="G109" s="3">
        <f t="shared" si="47"/>
        <v>0</v>
      </c>
      <c r="H109" s="3"/>
      <c r="I109" s="3">
        <f t="shared" si="47"/>
        <v>0</v>
      </c>
      <c r="J109" s="3"/>
      <c r="K109" s="3">
        <f t="shared" si="47"/>
        <v>0</v>
      </c>
      <c r="L109" s="3">
        <f t="shared" si="47"/>
        <v>0</v>
      </c>
      <c r="M109" s="3">
        <f t="shared" si="47"/>
        <v>0</v>
      </c>
      <c r="N109" s="3">
        <f t="shared" si="47"/>
        <v>0</v>
      </c>
      <c r="O109" s="3">
        <f t="shared" si="47"/>
        <v>0</v>
      </c>
      <c r="P109" s="3">
        <f t="shared" si="47"/>
        <v>0</v>
      </c>
      <c r="Q109" s="3">
        <f t="shared" si="47"/>
        <v>0</v>
      </c>
      <c r="R109" s="3">
        <f t="shared" si="47"/>
        <v>0</v>
      </c>
      <c r="S109" s="3"/>
      <c r="T109" s="3">
        <f t="shared" si="47"/>
        <v>0</v>
      </c>
      <c r="U109" s="3"/>
      <c r="V109" s="3">
        <f t="shared" si="47"/>
        <v>0</v>
      </c>
      <c r="W109" s="3">
        <f>W17+W40+W41+W66+W88</f>
        <v>0</v>
      </c>
      <c r="Y109" s="23" t="e">
        <f t="shared" si="35"/>
        <v>#DIV/0!</v>
      </c>
    </row>
    <row r="110" spans="2:25" x14ac:dyDescent="0.2">
      <c r="B110" s="19"/>
    </row>
    <row r="111" spans="2:25" x14ac:dyDescent="0.2">
      <c r="B111" s="19"/>
    </row>
    <row r="112" spans="2:25" ht="18.75" x14ac:dyDescent="0.3">
      <c r="B112" s="67" t="s">
        <v>106</v>
      </c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  <c r="S112" s="26"/>
      <c r="T112" s="25"/>
      <c r="U112" s="25"/>
      <c r="V112" s="27"/>
      <c r="W112" s="86">
        <f>W126*1.3%</f>
        <v>0</v>
      </c>
    </row>
    <row r="113" spans="2:23" ht="18.75" x14ac:dyDescent="0.3">
      <c r="B113" s="68" t="s">
        <v>104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0"/>
      <c r="S113" s="30"/>
      <c r="T113" s="29"/>
      <c r="U113" s="29"/>
      <c r="V113" s="31"/>
      <c r="W113" s="87">
        <v>0</v>
      </c>
    </row>
    <row r="114" spans="2:23" s="58" customFormat="1" ht="19.5" customHeight="1" x14ac:dyDescent="0.3">
      <c r="B114" s="67" t="s">
        <v>105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/>
      <c r="S114" s="30"/>
      <c r="T114" s="29"/>
      <c r="U114" s="29"/>
      <c r="V114" s="31"/>
      <c r="W114" s="87">
        <v>0</v>
      </c>
    </row>
    <row r="115" spans="2:23" ht="18.75" x14ac:dyDescent="0.3">
      <c r="B115" s="67" t="s">
        <v>111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0"/>
      <c r="S115" s="30"/>
      <c r="T115" s="29"/>
      <c r="U115" s="29"/>
      <c r="V115" s="31"/>
      <c r="W115" s="87">
        <v>0</v>
      </c>
    </row>
    <row r="116" spans="2:23" s="58" customFormat="1" ht="18.75" x14ac:dyDescent="0.3">
      <c r="B116" s="67" t="s">
        <v>109</v>
      </c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6"/>
      <c r="S116" s="26"/>
      <c r="T116" s="25"/>
      <c r="U116" s="25"/>
      <c r="V116" s="31"/>
      <c r="W116" s="87">
        <f>W126-W109-W112-W120</f>
        <v>0</v>
      </c>
    </row>
    <row r="117" spans="2:23" s="58" customFormat="1" ht="18.75" x14ac:dyDescent="0.3">
      <c r="B117" s="67" t="s">
        <v>92</v>
      </c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6"/>
      <c r="S117" s="26"/>
      <c r="T117" s="25"/>
      <c r="U117" s="25"/>
      <c r="V117" s="31"/>
      <c r="W117" s="87"/>
    </row>
    <row r="118" spans="2:23" s="58" customFormat="1" ht="28.5" customHeight="1" x14ac:dyDescent="0.3">
      <c r="B118" s="68" t="s">
        <v>107</v>
      </c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  <c r="S118" s="26"/>
      <c r="T118" s="25"/>
      <c r="U118" s="25"/>
      <c r="V118" s="31"/>
      <c r="W118" s="87"/>
    </row>
    <row r="119" spans="2:23" ht="28.5" customHeight="1" x14ac:dyDescent="0.3">
      <c r="B119" s="68" t="s">
        <v>112</v>
      </c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  <c r="S119" s="26"/>
      <c r="T119" s="25"/>
      <c r="U119" s="25"/>
      <c r="V119" s="55"/>
      <c r="W119" s="87"/>
    </row>
    <row r="120" spans="2:23" s="58" customFormat="1" ht="28.5" customHeight="1" x14ac:dyDescent="0.3">
      <c r="B120" s="68" t="s">
        <v>110</v>
      </c>
      <c r="C120" s="28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30"/>
      <c r="S120" s="30"/>
      <c r="T120" s="29"/>
      <c r="U120" s="29"/>
      <c r="V120" s="55"/>
      <c r="W120" s="87"/>
    </row>
    <row r="121" spans="2:23" ht="18.75" x14ac:dyDescent="0.3">
      <c r="B121" s="32" t="s">
        <v>93</v>
      </c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  <c r="S121" s="34"/>
      <c r="T121" s="33"/>
      <c r="U121" s="33"/>
      <c r="V121" s="35"/>
      <c r="W121" s="94"/>
    </row>
    <row r="122" spans="2:23" ht="18.75" x14ac:dyDescent="0.3">
      <c r="B122" s="32" t="s">
        <v>100</v>
      </c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  <c r="S122" s="34"/>
      <c r="T122" s="33"/>
      <c r="U122" s="33"/>
      <c r="V122" s="35"/>
      <c r="W122" s="94"/>
    </row>
    <row r="123" spans="2:23" ht="18.75" x14ac:dyDescent="0.3">
      <c r="B123" s="32" t="s">
        <v>98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4"/>
      <c r="S123" s="34"/>
      <c r="T123" s="33"/>
      <c r="U123" s="33"/>
      <c r="V123" s="35"/>
      <c r="W123" s="94"/>
    </row>
    <row r="124" spans="2:23" ht="18.75" x14ac:dyDescent="0.3">
      <c r="B124" s="32" t="s">
        <v>99</v>
      </c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4"/>
      <c r="S124" s="34"/>
      <c r="T124" s="33"/>
      <c r="U124" s="33"/>
      <c r="V124" s="35"/>
      <c r="W124" s="94"/>
    </row>
    <row r="125" spans="2:23" ht="18.75" x14ac:dyDescent="0.3">
      <c r="B125" s="32" t="s">
        <v>94</v>
      </c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  <c r="S125" s="34"/>
      <c r="T125" s="33"/>
      <c r="U125" s="33"/>
      <c r="V125" s="35"/>
      <c r="W125" s="94"/>
    </row>
    <row r="126" spans="2:23" ht="18.75" x14ac:dyDescent="0.3">
      <c r="B126" s="32" t="s">
        <v>95</v>
      </c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8"/>
      <c r="R126" s="39"/>
      <c r="S126" s="39"/>
      <c r="T126" s="37"/>
      <c r="U126" s="37"/>
      <c r="V126" s="40"/>
      <c r="W126" s="85">
        <f>W121+W122+W123+W124+W125</f>
        <v>0</v>
      </c>
    </row>
    <row r="127" spans="2:23" x14ac:dyDescent="0.2"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8"/>
      <c r="R127" s="39"/>
      <c r="S127" s="39"/>
      <c r="T127" s="37"/>
      <c r="U127" s="37"/>
      <c r="V127" s="40"/>
      <c r="W127" s="22"/>
    </row>
    <row r="128" spans="2:23" ht="37.5" x14ac:dyDescent="0.3">
      <c r="B128" s="41" t="s">
        <v>108</v>
      </c>
      <c r="C128" s="37"/>
      <c r="D128" s="42"/>
      <c r="E128" s="34"/>
      <c r="F128" s="34"/>
      <c r="G128" s="34"/>
      <c r="H128" s="34"/>
      <c r="I128" s="34"/>
      <c r="J128" s="43" t="s">
        <v>96</v>
      </c>
      <c r="K128" s="44"/>
      <c r="L128" s="34"/>
      <c r="M128" s="33"/>
      <c r="N128" s="33"/>
      <c r="O128" s="33"/>
      <c r="P128" s="33"/>
      <c r="Q128" s="33"/>
      <c r="R128" s="34"/>
      <c r="S128" s="34"/>
      <c r="T128" s="33"/>
      <c r="U128" s="33"/>
      <c r="V128" s="44"/>
      <c r="W128" s="22"/>
    </row>
    <row r="129" spans="2:23" ht="18.75" x14ac:dyDescent="0.3">
      <c r="B129" s="45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46"/>
      <c r="R129" s="47"/>
      <c r="S129" s="47"/>
      <c r="T129" s="33"/>
      <c r="U129" s="33"/>
      <c r="V129" s="44"/>
      <c r="W129" s="22"/>
    </row>
    <row r="130" spans="2:23" ht="18.75" x14ac:dyDescent="0.3">
      <c r="B130" s="45" t="s">
        <v>97</v>
      </c>
      <c r="C130" s="48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46"/>
      <c r="S130" s="46"/>
      <c r="T130" s="33"/>
      <c r="U130" s="33"/>
      <c r="V130" s="46"/>
      <c r="W130" s="22"/>
    </row>
    <row r="131" spans="2:23" x14ac:dyDescent="0.2">
      <c r="B131" s="22"/>
      <c r="C131" s="22"/>
      <c r="D131" s="22"/>
      <c r="E131" s="22"/>
      <c r="F131" s="49"/>
      <c r="G131" s="50"/>
      <c r="H131" s="50"/>
      <c r="I131" s="50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</row>
    <row r="132" spans="2:23" x14ac:dyDescent="0.2">
      <c r="E132" s="51"/>
      <c r="F132" s="51"/>
      <c r="G132" s="51"/>
      <c r="H132" s="51"/>
      <c r="I132" s="51"/>
      <c r="J132" s="51"/>
    </row>
  </sheetData>
  <autoFilter ref="A17:Y109"/>
  <mergeCells count="27">
    <mergeCell ref="A6:U6"/>
    <mergeCell ref="S1:W1"/>
    <mergeCell ref="S2:W2"/>
    <mergeCell ref="S3:W3"/>
    <mergeCell ref="S4:W4"/>
    <mergeCell ref="A5:U5"/>
    <mergeCell ref="A7:U7"/>
    <mergeCell ref="A8:U8"/>
    <mergeCell ref="A9:U9"/>
    <mergeCell ref="B14:B16"/>
    <mergeCell ref="C14:C16"/>
    <mergeCell ref="D14:D16"/>
    <mergeCell ref="E14:E16"/>
    <mergeCell ref="F14:K14"/>
    <mergeCell ref="L14:L15"/>
    <mergeCell ref="M14:M16"/>
    <mergeCell ref="N14:Q14"/>
    <mergeCell ref="R14:R16"/>
    <mergeCell ref="S14:V14"/>
    <mergeCell ref="W14:W16"/>
    <mergeCell ref="F15:G15"/>
    <mergeCell ref="J15:K15"/>
    <mergeCell ref="N15:O15"/>
    <mergeCell ref="P15:Q15"/>
    <mergeCell ref="S15:T15"/>
    <mergeCell ref="U15:V15"/>
    <mergeCell ref="H15:I15"/>
  </mergeCells>
  <pageMargins left="0.7" right="0.7" top="0.75" bottom="0.75" header="0.3" footer="0.3"/>
  <pageSetup paperSize="9" scale="23" orientation="landscape" r:id="rId1"/>
  <colBreaks count="1" manualBreakCount="1">
    <brk id="24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ЕДИНОЕ ШТАТНОЕ РАСПИСАНИЕ</vt:lpstr>
      <vt:lpstr>Расчет  ШТ 08.03.01</vt:lpstr>
      <vt:lpstr>Расчет ШТ МОП </vt:lpstr>
      <vt:lpstr>Расчет ШТ ДОУ</vt:lpstr>
      <vt:lpstr>Расчет ШТ внебюджет</vt:lpstr>
      <vt:lpstr>'Расчет ШТ внебюджет'!Область_печати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Лукьянова Елена Сергеевна</dc:creator>
  <cp:lastModifiedBy>Солбон Г</cp:lastModifiedBy>
  <cp:lastPrinted>2022-02-14T23:56:37Z</cp:lastPrinted>
  <dcterms:created xsi:type="dcterms:W3CDTF">2019-06-25T06:04:49Z</dcterms:created>
  <dcterms:modified xsi:type="dcterms:W3CDTF">2022-08-18T03:47:26Z</dcterms:modified>
</cp:coreProperties>
</file>